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anla.sharepoint.com/sites/SAF_GGFP/Documentos compartidos/PRESUPUESTO/2026/INFORMES 26/EJECUCION VIGENCIA 26/EJEC AGO 26/CIERRE AGOSTO 26/"/>
    </mc:Choice>
  </mc:AlternateContent>
  <xr:revisionPtr revIDLastSave="28" documentId="13_ncr:1_{BDCB396B-CC84-43A9-B316-362594D3FE8B}" xr6:coauthVersionLast="47" xr6:coauthVersionMax="47" xr10:uidLastSave="{B3C2C772-F3F6-4283-BCA9-3C0432E00BCF}"/>
  <bookViews>
    <workbookView xWindow="-120" yWindow="-120" windowWidth="29040" windowHeight="15720" tabRatio="500" xr2:uid="{00000000-000D-0000-FFFF-FFFF00000000}"/>
  </bookViews>
  <sheets>
    <sheet name="EJEC CONSOLIDADA" sheetId="1" r:id="rId1"/>
    <sheet name="EJEC CONSOLIDADA (2)" sheetId="2" state="hidden" r:id="rId2"/>
  </sheets>
  <externalReferences>
    <externalReference r:id="rId3"/>
  </externalReferences>
  <definedNames>
    <definedName name="_xlnm.Print_Area" localSheetId="0">'EJEC CONSOLIDADA'!$A$2:$R$47</definedName>
    <definedName name="_xlnm.Print_Area" localSheetId="1">'EJEC CONSOLIDADA (2)'!$A$2:$R$47</definedName>
    <definedName name="TABLA">[1]Hoja1!$1:$1048576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34" i="2" l="1"/>
  <c r="P40" i="2"/>
  <c r="O40" i="2"/>
  <c r="R40" i="2" s="1"/>
  <c r="M40" i="2"/>
  <c r="I40" i="2"/>
  <c r="H40" i="2"/>
  <c r="R39" i="2"/>
  <c r="P39" i="2"/>
  <c r="O39" i="2"/>
  <c r="N39" i="2"/>
  <c r="N40" i="2" s="1"/>
  <c r="Q40" i="2" s="1"/>
  <c r="M39" i="2"/>
  <c r="L39" i="2"/>
  <c r="L40" i="2" s="1"/>
  <c r="K39" i="2"/>
  <c r="K40" i="2" s="1"/>
  <c r="J39" i="2"/>
  <c r="J40" i="2" s="1"/>
  <c r="I39" i="2"/>
  <c r="H39" i="2"/>
  <c r="R38" i="2"/>
  <c r="Q38" i="2"/>
  <c r="P38" i="2"/>
  <c r="M32" i="2"/>
  <c r="M33" i="2" s="1"/>
  <c r="L32" i="2"/>
  <c r="L33" i="2" s="1"/>
  <c r="K32" i="2"/>
  <c r="O31" i="2"/>
  <c r="O32" i="2" s="1"/>
  <c r="N31" i="2"/>
  <c r="N32" i="2" s="1"/>
  <c r="M31" i="2"/>
  <c r="L31" i="2"/>
  <c r="K31" i="2"/>
  <c r="J31" i="2"/>
  <c r="J32" i="2" s="1"/>
  <c r="J33" i="2" s="1"/>
  <c r="J41" i="2" s="1"/>
  <c r="I31" i="2"/>
  <c r="H31" i="2"/>
  <c r="H32" i="2" s="1"/>
  <c r="R30" i="2"/>
  <c r="Q30" i="2"/>
  <c r="P30" i="2"/>
  <c r="R29" i="2"/>
  <c r="Q29" i="2"/>
  <c r="P29" i="2"/>
  <c r="R28" i="2"/>
  <c r="Q28" i="2"/>
  <c r="P28" i="2"/>
  <c r="R27" i="2"/>
  <c r="Q27" i="2"/>
  <c r="P27" i="2"/>
  <c r="R26" i="2"/>
  <c r="Q26" i="2"/>
  <c r="P26" i="2"/>
  <c r="P25" i="2"/>
  <c r="O25" i="2"/>
  <c r="N25" i="2"/>
  <c r="M25" i="2"/>
  <c r="L25" i="2"/>
  <c r="K25" i="2"/>
  <c r="J25" i="2"/>
  <c r="I25" i="2"/>
  <c r="I32" i="2" s="1"/>
  <c r="I33" i="2" s="1"/>
  <c r="I41" i="2" s="1"/>
  <c r="H25" i="2"/>
  <c r="R24" i="2"/>
  <c r="Q24" i="2"/>
  <c r="P24" i="2"/>
  <c r="R23" i="2"/>
  <c r="Q23" i="2"/>
  <c r="P23" i="2"/>
  <c r="J22" i="2"/>
  <c r="I22" i="2"/>
  <c r="O21" i="2"/>
  <c r="N21" i="2"/>
  <c r="N22" i="2" s="1"/>
  <c r="Q22" i="2" s="1"/>
  <c r="M21" i="2"/>
  <c r="M22" i="2" s="1"/>
  <c r="P22" i="2" s="1"/>
  <c r="L21" i="2"/>
  <c r="L22" i="2" s="1"/>
  <c r="K21" i="2"/>
  <c r="J21" i="2"/>
  <c r="R21" i="2" s="1"/>
  <c r="I21" i="2"/>
  <c r="H21" i="2"/>
  <c r="H22" i="2" s="1"/>
  <c r="R20" i="2"/>
  <c r="Q20" i="2"/>
  <c r="P20" i="2"/>
  <c r="R19" i="2"/>
  <c r="Q19" i="2"/>
  <c r="P19" i="2"/>
  <c r="O18" i="2"/>
  <c r="R18" i="2" s="1"/>
  <c r="N18" i="2"/>
  <c r="Q18" i="2" s="1"/>
  <c r="M18" i="2"/>
  <c r="P18" i="2" s="1"/>
  <c r="L18" i="2"/>
  <c r="K18" i="2"/>
  <c r="K22" i="2" s="1"/>
  <c r="J18" i="2"/>
  <c r="I18" i="2"/>
  <c r="H18" i="2"/>
  <c r="R17" i="2"/>
  <c r="Q17" i="2"/>
  <c r="P17" i="2"/>
  <c r="R16" i="2"/>
  <c r="Q16" i="2"/>
  <c r="P16" i="2"/>
  <c r="O15" i="2"/>
  <c r="O22" i="2" s="1"/>
  <c r="N15" i="2"/>
  <c r="Q15" i="2" s="1"/>
  <c r="M15" i="2"/>
  <c r="L15" i="2"/>
  <c r="K15" i="2"/>
  <c r="J15" i="2"/>
  <c r="P15" i="2" s="1"/>
  <c r="I15" i="2"/>
  <c r="H15" i="2"/>
  <c r="R14" i="2"/>
  <c r="Q14" i="2"/>
  <c r="P14" i="2"/>
  <c r="O13" i="2"/>
  <c r="N13" i="2"/>
  <c r="Q13" i="2" s="1"/>
  <c r="M13" i="2"/>
  <c r="P13" i="2" s="1"/>
  <c r="L13" i="2"/>
  <c r="K13" i="2"/>
  <c r="J13" i="2"/>
  <c r="R13" i="2" s="1"/>
  <c r="I13" i="2"/>
  <c r="H13" i="2"/>
  <c r="R11" i="2"/>
  <c r="Q11" i="2"/>
  <c r="P11" i="2"/>
  <c r="R10" i="2"/>
  <c r="Q10" i="2"/>
  <c r="P10" i="2"/>
  <c r="R9" i="2"/>
  <c r="Q9" i="2"/>
  <c r="P9" i="2"/>
  <c r="K40" i="1"/>
  <c r="I40" i="1"/>
  <c r="O39" i="1"/>
  <c r="O40" i="1" s="1"/>
  <c r="R40" i="1" s="1"/>
  <c r="N39" i="1"/>
  <c r="N40" i="1" s="1"/>
  <c r="Q40" i="1" s="1"/>
  <c r="M39" i="1"/>
  <c r="M40" i="1" s="1"/>
  <c r="P40" i="1" s="1"/>
  <c r="L39" i="1"/>
  <c r="L40" i="1" s="1"/>
  <c r="K39" i="1"/>
  <c r="J39" i="1"/>
  <c r="J40" i="1" s="1"/>
  <c r="I39" i="1"/>
  <c r="H39" i="1"/>
  <c r="H40" i="1" s="1"/>
  <c r="R38" i="1"/>
  <c r="Q38" i="1"/>
  <c r="P38" i="1"/>
  <c r="O31" i="1"/>
  <c r="R31" i="1" s="1"/>
  <c r="N31" i="1"/>
  <c r="M31" i="1"/>
  <c r="K31" i="1"/>
  <c r="J31" i="1"/>
  <c r="I31" i="1"/>
  <c r="I32" i="1" s="1"/>
  <c r="H31" i="1"/>
  <c r="L34" i="1" s="1"/>
  <c r="R30" i="1"/>
  <c r="Q30" i="1"/>
  <c r="P30" i="1"/>
  <c r="R29" i="1"/>
  <c r="Q29" i="1"/>
  <c r="P29" i="1"/>
  <c r="R28" i="1"/>
  <c r="Q28" i="1"/>
  <c r="P28" i="1"/>
  <c r="R27" i="1"/>
  <c r="Q27" i="1"/>
  <c r="P27" i="1"/>
  <c r="R26" i="1"/>
  <c r="Q26" i="1"/>
  <c r="P26" i="1"/>
  <c r="O25" i="1"/>
  <c r="R25" i="1" s="1"/>
  <c r="N25" i="1"/>
  <c r="Q25" i="1" s="1"/>
  <c r="M25" i="1"/>
  <c r="L25" i="1"/>
  <c r="K25" i="1"/>
  <c r="J25" i="1"/>
  <c r="I25" i="1"/>
  <c r="H25" i="1"/>
  <c r="R24" i="1"/>
  <c r="Q24" i="1"/>
  <c r="P24" i="1"/>
  <c r="R23" i="1"/>
  <c r="Q23" i="1"/>
  <c r="P23" i="1"/>
  <c r="P21" i="1"/>
  <c r="O21" i="1"/>
  <c r="N21" i="1"/>
  <c r="M21" i="1"/>
  <c r="L21" i="1"/>
  <c r="K21" i="1"/>
  <c r="J21" i="1"/>
  <c r="I21" i="1"/>
  <c r="H21" i="1"/>
  <c r="H22" i="1" s="1"/>
  <c r="R20" i="1"/>
  <c r="Q20" i="1"/>
  <c r="P20" i="1"/>
  <c r="R19" i="1"/>
  <c r="Q19" i="1"/>
  <c r="P19" i="1"/>
  <c r="O18" i="1"/>
  <c r="N18" i="1"/>
  <c r="Q18" i="1" s="1"/>
  <c r="M18" i="1"/>
  <c r="L18" i="1"/>
  <c r="K18" i="1"/>
  <c r="J18" i="1"/>
  <c r="I18" i="1"/>
  <c r="H18" i="1"/>
  <c r="R17" i="1"/>
  <c r="Q17" i="1"/>
  <c r="P17" i="1"/>
  <c r="R16" i="1"/>
  <c r="Q16" i="1"/>
  <c r="P16" i="1"/>
  <c r="O15" i="1"/>
  <c r="N15" i="1"/>
  <c r="Q15" i="1" s="1"/>
  <c r="M15" i="1"/>
  <c r="L15" i="1"/>
  <c r="K15" i="1"/>
  <c r="J15" i="1"/>
  <c r="I15" i="1"/>
  <c r="H15" i="1"/>
  <c r="R14" i="1"/>
  <c r="Q14" i="1"/>
  <c r="P14" i="1"/>
  <c r="O13" i="1"/>
  <c r="N13" i="1"/>
  <c r="M13" i="1"/>
  <c r="L13" i="1"/>
  <c r="K13" i="1"/>
  <c r="J13" i="1"/>
  <c r="I13" i="1"/>
  <c r="H13" i="1"/>
  <c r="R11" i="1"/>
  <c r="Q11" i="1"/>
  <c r="P11" i="1"/>
  <c r="R10" i="1"/>
  <c r="Q10" i="1"/>
  <c r="P10" i="1"/>
  <c r="R9" i="1"/>
  <c r="Q9" i="1"/>
  <c r="P9" i="1"/>
  <c r="P39" i="1" l="1"/>
  <c r="O32" i="1"/>
  <c r="Q21" i="1"/>
  <c r="P15" i="1"/>
  <c r="M22" i="1"/>
  <c r="L22" i="1"/>
  <c r="H32" i="1"/>
  <c r="L31" i="1"/>
  <c r="L32" i="1" s="1"/>
  <c r="P31" i="1"/>
  <c r="M32" i="1"/>
  <c r="K32" i="1"/>
  <c r="N32" i="1"/>
  <c r="R18" i="1"/>
  <c r="P18" i="1"/>
  <c r="R15" i="1"/>
  <c r="J22" i="1"/>
  <c r="N22" i="1"/>
  <c r="K22" i="1"/>
  <c r="R13" i="1"/>
  <c r="O22" i="1"/>
  <c r="I22" i="1"/>
  <c r="P13" i="1"/>
  <c r="P33" i="2"/>
  <c r="M41" i="2"/>
  <c r="P41" i="2" s="1"/>
  <c r="O33" i="2"/>
  <c r="R22" i="2"/>
  <c r="H33" i="1"/>
  <c r="H41" i="1" s="1"/>
  <c r="I33" i="1"/>
  <c r="I41" i="1" s="1"/>
  <c r="N33" i="2"/>
  <c r="Q32" i="2"/>
  <c r="R32" i="2"/>
  <c r="H33" i="2"/>
  <c r="H41" i="2" s="1"/>
  <c r="K33" i="2"/>
  <c r="K41" i="2" s="1"/>
  <c r="P32" i="1"/>
  <c r="L41" i="2"/>
  <c r="Q13" i="1"/>
  <c r="Q25" i="2"/>
  <c r="R21" i="1"/>
  <c r="R25" i="2"/>
  <c r="P31" i="2"/>
  <c r="J32" i="1"/>
  <c r="Q39" i="1"/>
  <c r="Q31" i="2"/>
  <c r="R39" i="1"/>
  <c r="P21" i="2"/>
  <c r="R31" i="2"/>
  <c r="Q21" i="2"/>
  <c r="P32" i="2"/>
  <c r="P25" i="1"/>
  <c r="R15" i="2"/>
  <c r="Q31" i="1"/>
  <c r="Q39" i="2"/>
  <c r="M33" i="1" l="1"/>
  <c r="J33" i="1"/>
  <c r="J41" i="1" s="1"/>
  <c r="Q22" i="1"/>
  <c r="N33" i="1"/>
  <c r="N41" i="1" s="1"/>
  <c r="Q41" i="1" s="1"/>
  <c r="L33" i="1"/>
  <c r="L41" i="1" s="1"/>
  <c r="K33" i="1"/>
  <c r="K41" i="1" s="1"/>
  <c r="R22" i="1"/>
  <c r="P22" i="1"/>
  <c r="O33" i="1"/>
  <c r="O41" i="1" s="1"/>
  <c r="N41" i="2"/>
  <c r="Q41" i="2" s="1"/>
  <c r="Q33" i="2"/>
  <c r="P33" i="1"/>
  <c r="M41" i="1"/>
  <c r="P41" i="1" s="1"/>
  <c r="R32" i="1"/>
  <c r="Q32" i="1"/>
  <c r="O41" i="2"/>
  <c r="R41" i="2" s="1"/>
  <c r="R33" i="2"/>
  <c r="R41" i="1" l="1"/>
  <c r="Q33" i="1"/>
  <c r="R33" i="1"/>
</calcChain>
</file>

<file path=xl/sharedStrings.xml><?xml version="1.0" encoding="utf-8"?>
<sst xmlns="http://schemas.openxmlformats.org/spreadsheetml/2006/main" count="346" uniqueCount="78">
  <si>
    <t xml:space="preserve"> DEL PRESUPUESTO GENERAL DE LA NACIÓN -PGN</t>
  </si>
  <si>
    <t>21 DE AGOSTO DE 2026</t>
  </si>
  <si>
    <t>UEJ</t>
  </si>
  <si>
    <t>NOMBRE UEJ</t>
  </si>
  <si>
    <t>RUBRO</t>
  </si>
  <si>
    <t>FUENTE</t>
  </si>
  <si>
    <t>REC</t>
  </si>
  <si>
    <t>SIT</t>
  </si>
  <si>
    <t>DESCRIPCION</t>
  </si>
  <si>
    <t>APROPIACIÓN INICIAL</t>
  </si>
  <si>
    <t>APROPIACIÓN VIGENTE</t>
  </si>
  <si>
    <t>APROPIACIÓN BLOQUEADA</t>
  </si>
  <si>
    <t>CDP</t>
  </si>
  <si>
    <t>APROPIACIÓN DISPONIBLE</t>
  </si>
  <si>
    <t>COMPROMISO</t>
  </si>
  <si>
    <t>OBLIGACION</t>
  </si>
  <si>
    <t>PAGOS</t>
  </si>
  <si>
    <t>% Ejec, Comp.</t>
  </si>
  <si>
    <t>% Ejec. Oblig.</t>
  </si>
  <si>
    <t>% Ejec. Pagos</t>
  </si>
  <si>
    <t>32-01-04</t>
  </si>
  <si>
    <t>ANLA</t>
  </si>
  <si>
    <t>A-01-01-01</t>
  </si>
  <si>
    <t>Nación</t>
  </si>
  <si>
    <t>11</t>
  </si>
  <si>
    <t>SSF</t>
  </si>
  <si>
    <t>SALARIO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</si>
  <si>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</si>
  <si>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</si>
  <si>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</si>
  <si>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</si>
  <si>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</si>
  <si>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PREVIO CONCEPTO DGPPN</t>
  </si>
  <si>
    <t>GASTOS  DE  PERSONAL</t>
  </si>
  <si>
    <t>A-02</t>
  </si>
  <si>
    <t>ADQUISICIÓN DE BIENES  Y SERVICIOS</t>
  </si>
  <si>
    <t>ADQUISICION DE BIENES Y SERVICIOS</t>
  </si>
  <si>
    <t>A-03-04-02-012</t>
  </si>
  <si>
    <t>INCAPACIDADES Y LICENCIAS DE MATERNIDAD (NO DE PENSIONES)</t>
  </si>
  <si>
    <t>A-03-10-01-001</t>
  </si>
  <si>
    <t>SENTENCIAS</t>
  </si>
  <si>
    <t>TRANSFERENCIAS CORRIENTES</t>
  </si>
  <si>
    <t>A-08-01</t>
  </si>
  <si>
    <t>IMPUESTOS</t>
  </si>
  <si>
    <t>A-08-04-01</t>
  </si>
  <si>
    <t>CUOTA DE FISCALIZACIÓN Y AUDITAJE</t>
  </si>
  <si>
    <t>GASTOS POR TRIBUTOS, MULTAS, SANCIONES E INTERESES DE MORA</t>
  </si>
  <si>
    <t>GASTOS  DE  FUNCIONAMIENTO</t>
  </si>
  <si>
    <t>C-3201-0900-2-10101D</t>
  </si>
  <si>
    <t>CSF</t>
  </si>
  <si>
    <t>1. ORDENAMIENTO DEL TERRITORIO ALREDEDOR DEL AGUA Y JUSTICIA AMBIENTAL / D. INSTRUMENTOS DE CONTROL Y VIGILANCIA AMBIENTAL PARA LA RESILIENCIA</t>
  </si>
  <si>
    <t>C-3299-0900-3-10101C</t>
  </si>
  <si>
    <t>1. ORDENAMIENTO DEL TERRITORIO ALREDEDOR DEL AGUA Y JUSTICIA AMBIENTAL / C. MODERNIZACIÓN DE LA INSTITUCIONALIDAD AMBIENTAL Y DE GESTIÓN DEL RIESGO DE DESASTRES</t>
  </si>
  <si>
    <t>INVERSIÓN - ANLA</t>
  </si>
  <si>
    <t>32-04-01-200</t>
  </si>
  <si>
    <t>FONAM- ANLA</t>
  </si>
  <si>
    <t>C-3201-0900-3-10101D</t>
  </si>
  <si>
    <t>Propios</t>
  </si>
  <si>
    <t>20</t>
  </si>
  <si>
    <t>C-3201-0900-5-10101D</t>
  </si>
  <si>
    <t>21</t>
  </si>
  <si>
    <t>C-3299-0900-6-10101C</t>
  </si>
  <si>
    <t>C-3299-0900-8-10101C</t>
  </si>
  <si>
    <t>INVERSIÓN - FONAM</t>
  </si>
  <si>
    <t>TOTAL  INVERSIÓN</t>
  </si>
  <si>
    <t>TOTAL  PRESUPUESTO PGN</t>
  </si>
  <si>
    <t>CAPITULO INDEPENDIENTE DEL SISTEMA GENERAL DE REGALÍAS -SGR</t>
  </si>
  <si>
    <t>01- 320104</t>
  </si>
  <si>
    <t>A-02-02</t>
  </si>
  <si>
    <t>ADQUISICIONES DIFERENTES DE ACTIVOS</t>
  </si>
  <si>
    <t xml:space="preserve"> </t>
  </si>
  <si>
    <t>GASTOS  DE  FUNCIONAMIENTO REGALÍAS</t>
  </si>
  <si>
    <t>TOTAL PRESUPUESTO ANLA</t>
  </si>
  <si>
    <t>CSF: Con situacion de fondos</t>
  </si>
  <si>
    <t>SSF: sin situacion de fondos</t>
  </si>
  <si>
    <t>ANLA: Autoridad Nacional de Licencias Ambientales</t>
  </si>
  <si>
    <t>FONAM-ANLA: Fondo Nacional Ambiental</t>
  </si>
  <si>
    <t>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</si>
</sst>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\-??_);_(@_)"/>
    <numFmt numFmtId="165" formatCode="_(* #,##0_);_(* \(#,##0\);_(* \-_);_(@_)"/>
    <numFmt numFmtId="166" formatCode="_(* #,##0_);_(* \(#,##0\);_(* \-??_);_(@_)"/>
    <numFmt numFmtId="167" formatCode="_-* #,##0.00_-;\-* #,##0.00_-;_-* \-??_-;_-@_-"/>
  </numFmts>
  <fonts count="14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1"/>
    </font>
    <font>
      <sz val="11"/>
      <name val="Calibri"/>
      <family val="2"/>
      <charset val="1"/>
    </font>
    <font>
      <b/>
      <sz val="12"/>
      <color rgb="FF000000"/>
      <name val="Calibri Light"/>
      <family val="2"/>
      <charset val="1"/>
    </font>
    <font>
      <b/>
      <sz val="8"/>
      <color theme="0"/>
      <name val="Calibri Light"/>
      <family val="2"/>
      <charset val="1"/>
    </font>
    <font>
      <sz val="8"/>
      <name val="Calibri"/>
      <family val="2"/>
      <charset val="1"/>
    </font>
    <font>
      <sz val="8"/>
      <color rgb="FF000000"/>
      <name val="Calibri Light"/>
      <family val="2"/>
      <charset val="1"/>
    </font>
    <font>
      <sz val="8"/>
      <name val="Calibri Light"/>
      <family val="2"/>
      <charset val="1"/>
    </font>
    <font>
      <sz val="8"/>
      <color rgb="FFFF0000"/>
      <name val="Calibri"/>
      <family val="2"/>
      <charset val="1"/>
    </font>
    <font>
      <sz val="9"/>
      <name val="Calibri"/>
      <family val="2"/>
      <charset val="1"/>
    </font>
    <font>
      <b/>
      <sz val="9"/>
      <color theme="0"/>
      <name val="Calibri Light"/>
      <family val="2"/>
      <charset val="1"/>
    </font>
    <font>
      <sz val="9"/>
      <name val="Calibri Light"/>
      <family val="2"/>
      <charset val="1"/>
    </font>
    <font>
      <sz val="11"/>
      <color rgb="FF000000"/>
      <name val="Calibri"/>
      <family val="2"/>
      <charset val="1"/>
    </font>
    <font>
      <sz val="8"/>
      <color rgb="FFFF0000"/>
      <name val="Calibri Light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04652E"/>
        <bgColor rgb="FF008080"/>
      </patternFill>
    </fill>
    <fill>
      <patternFill patternType="solid">
        <fgColor rgb="FF099939"/>
        <bgColor rgb="FF008080"/>
      </patternFill>
    </fill>
    <fill>
      <patternFill patternType="solid">
        <fgColor rgb="FF68B760"/>
        <bgColor rgb="FFA6A6A6"/>
      </patternFill>
    </fill>
    <fill>
      <patternFill patternType="solid">
        <fgColor rgb="FFE57E38"/>
        <bgColor rgb="FFFF6600"/>
      </patternFill>
    </fill>
    <fill>
      <patternFill patternType="solid">
        <fgColor rgb="FFF3B248"/>
        <bgColor rgb="FFFFCC00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1">
    <xf numFmtId="0" fontId="0" fillId="0" borderId="0"/>
    <xf numFmtId="9" fontId="12" fillId="0" borderId="0"/>
    <xf numFmtId="164" fontId="12" fillId="0" borderId="0"/>
    <xf numFmtId="164" fontId="12" fillId="0" borderId="0"/>
    <xf numFmtId="165" fontId="1" fillId="0" borderId="0"/>
    <xf numFmtId="0" fontId="1" fillId="0" borderId="0"/>
    <xf numFmtId="0" fontId="12" fillId="0" borderId="0"/>
    <xf numFmtId="9" fontId="12" fillId="0" borderId="0"/>
    <xf numFmtId="9" fontId="1" fillId="0" borderId="0"/>
    <xf numFmtId="9" fontId="1" fillId="0" borderId="0"/>
    <xf numFmtId="9" fontId="1" fillId="0" borderId="0"/>
  </cellStyleXfs>
  <cellXfs count="64">
    <xf numFmtId="0" fontId="0" fillId="0" borderId="0" xfId="0"/>
    <xf numFmtId="0" fontId="2" fillId="0" borderId="0" xfId="6" applyFont="1" applyAlignment="1">
      <alignment horizontal="center" vertical="center"/>
    </xf>
    <xf numFmtId="0" fontId="3" fillId="0" borderId="0" xfId="6" applyFont="1" applyAlignment="1">
      <alignment horizontal="center" vertical="center" readingOrder="1"/>
    </xf>
    <xf numFmtId="0" fontId="4" fillId="2" borderId="1" xfId="6" applyFont="1" applyFill="1" applyBorder="1" applyAlignment="1">
      <alignment horizontal="center" vertical="center" wrapText="1" readingOrder="1"/>
    </xf>
    <xf numFmtId="0" fontId="4" fillId="3" borderId="1" xfId="6" applyFont="1" applyFill="1" applyBorder="1" applyAlignment="1">
      <alignment horizontal="center" vertical="center" wrapText="1" readingOrder="1"/>
    </xf>
    <xf numFmtId="0" fontId="4" fillId="4" borderId="1" xfId="6" applyFont="1" applyFill="1" applyBorder="1" applyAlignment="1">
      <alignment horizontal="center" vertical="center" wrapText="1" readingOrder="1"/>
    </xf>
    <xf numFmtId="0" fontId="4" fillId="5" borderId="1" xfId="6" applyFont="1" applyFill="1" applyBorder="1" applyAlignment="1">
      <alignment horizontal="center" vertical="center" wrapText="1" readingOrder="1"/>
    </xf>
    <xf numFmtId="0" fontId="4" fillId="6" borderId="1" xfId="6" applyFont="1" applyFill="1" applyBorder="1" applyAlignment="1">
      <alignment horizontal="center" vertical="center" wrapText="1" readingOrder="1"/>
    </xf>
    <xf numFmtId="9" fontId="5" fillId="0" borderId="0" xfId="6" applyNumberFormat="1" applyFont="1" applyAlignment="1">
      <alignment horizontal="center" vertical="center"/>
    </xf>
    <xf numFmtId="0" fontId="5" fillId="0" borderId="0" xfId="6" applyFont="1" applyAlignment="1">
      <alignment horizontal="center" vertical="center"/>
    </xf>
    <xf numFmtId="0" fontId="6" fillId="0" borderId="1" xfId="6" applyFont="1" applyBorder="1" applyAlignment="1">
      <alignment horizontal="center" vertical="center" wrapText="1" readingOrder="1"/>
    </xf>
    <xf numFmtId="0" fontId="6" fillId="0" borderId="1" xfId="6" applyFont="1" applyBorder="1" applyAlignment="1">
      <alignment horizontal="left" vertical="center" wrapText="1" readingOrder="1"/>
    </xf>
    <xf numFmtId="166" fontId="6" fillId="0" borderId="1" xfId="2" applyNumberFormat="1" applyFont="1" applyBorder="1" applyAlignment="1">
      <alignment horizontal="center" vertical="center" wrapText="1" readingOrder="1"/>
    </xf>
    <xf numFmtId="10" fontId="7" fillId="0" borderId="1" xfId="7" applyNumberFormat="1" applyFont="1" applyBorder="1" applyAlignment="1">
      <alignment horizontal="center" vertical="center"/>
    </xf>
    <xf numFmtId="10" fontId="5" fillId="0" borderId="0" xfId="7" applyNumberFormat="1" applyFont="1" applyAlignment="1">
      <alignment horizontal="center" vertical="center"/>
    </xf>
    <xf numFmtId="166" fontId="4" fillId="3" borderId="1" xfId="6" applyNumberFormat="1" applyFont="1" applyFill="1" applyBorder="1" applyAlignment="1">
      <alignment horizontal="center" vertical="center" wrapText="1" readingOrder="1"/>
    </xf>
    <xf numFmtId="166" fontId="4" fillId="4" borderId="1" xfId="6" applyNumberFormat="1" applyFont="1" applyFill="1" applyBorder="1" applyAlignment="1">
      <alignment horizontal="center" vertical="center" wrapText="1" readingOrder="1"/>
    </xf>
    <xf numFmtId="166" fontId="4" fillId="5" borderId="1" xfId="6" applyNumberFormat="1" applyFont="1" applyFill="1" applyBorder="1" applyAlignment="1">
      <alignment horizontal="center" vertical="center" wrapText="1" readingOrder="1"/>
    </xf>
    <xf numFmtId="166" fontId="4" fillId="6" borderId="1" xfId="6" applyNumberFormat="1" applyFont="1" applyFill="1" applyBorder="1" applyAlignment="1">
      <alignment horizontal="center" vertical="center" wrapText="1" readingOrder="1"/>
    </xf>
    <xf numFmtId="10" fontId="4" fillId="4" borderId="1" xfId="7" applyNumberFormat="1" applyFont="1" applyFill="1" applyBorder="1" applyAlignment="1">
      <alignment horizontal="center" vertical="center" wrapText="1" readingOrder="1"/>
    </xf>
    <xf numFmtId="10" fontId="4" fillId="5" borderId="1" xfId="7" applyNumberFormat="1" applyFont="1" applyFill="1" applyBorder="1" applyAlignment="1">
      <alignment horizontal="center" vertical="center" wrapText="1" readingOrder="1"/>
    </xf>
    <xf numFmtId="10" fontId="4" fillId="6" borderId="1" xfId="7" applyNumberFormat="1" applyFont="1" applyFill="1" applyBorder="1" applyAlignment="1">
      <alignment horizontal="center" vertical="center" wrapText="1" readingOrder="1"/>
    </xf>
    <xf numFmtId="9" fontId="5" fillId="0" borderId="0" xfId="10" applyFont="1" applyAlignment="1">
      <alignment horizontal="center" vertical="center"/>
    </xf>
    <xf numFmtId="9" fontId="5" fillId="0" borderId="0" xfId="1" applyFont="1" applyAlignment="1">
      <alignment horizontal="center" vertical="center"/>
    </xf>
    <xf numFmtId="166" fontId="5" fillId="0" borderId="0" xfId="6" applyNumberFormat="1" applyFont="1" applyAlignment="1">
      <alignment horizontal="center" vertical="center"/>
    </xf>
    <xf numFmtId="10" fontId="4" fillId="4" borderId="1" xfId="6" applyNumberFormat="1" applyFont="1" applyFill="1" applyBorder="1" applyAlignment="1">
      <alignment horizontal="center" vertical="center"/>
    </xf>
    <xf numFmtId="10" fontId="4" fillId="5" borderId="1" xfId="6" applyNumberFormat="1" applyFont="1" applyFill="1" applyBorder="1" applyAlignment="1">
      <alignment horizontal="center" vertical="center"/>
    </xf>
    <xf numFmtId="10" fontId="4" fillId="6" borderId="1" xfId="6" applyNumberFormat="1" applyFont="1" applyFill="1" applyBorder="1" applyAlignment="1">
      <alignment horizontal="center" vertical="center"/>
    </xf>
    <xf numFmtId="9" fontId="8" fillId="0" borderId="0" xfId="1" applyFont="1" applyAlignment="1">
      <alignment horizontal="center" vertical="center"/>
    </xf>
    <xf numFmtId="10" fontId="5" fillId="0" borderId="0" xfId="1" applyNumberFormat="1" applyFont="1" applyAlignment="1">
      <alignment horizontal="center" vertical="center"/>
    </xf>
    <xf numFmtId="9" fontId="5" fillId="0" borderId="0" xfId="7" applyFont="1" applyAlignment="1">
      <alignment horizontal="center" vertical="center"/>
    </xf>
    <xf numFmtId="166" fontId="4" fillId="3" borderId="1" xfId="6" applyNumberFormat="1" applyFont="1" applyFill="1" applyBorder="1" applyAlignment="1">
      <alignment horizontal="center" vertical="center"/>
    </xf>
    <xf numFmtId="166" fontId="4" fillId="4" borderId="1" xfId="6" applyNumberFormat="1" applyFont="1" applyFill="1" applyBorder="1" applyAlignment="1">
      <alignment horizontal="center" vertical="center"/>
    </xf>
    <xf numFmtId="166" fontId="4" fillId="5" borderId="1" xfId="6" applyNumberFormat="1" applyFont="1" applyFill="1" applyBorder="1" applyAlignment="1">
      <alignment horizontal="center" vertical="center"/>
    </xf>
    <xf numFmtId="166" fontId="4" fillId="6" borderId="1" xfId="6" applyNumberFormat="1" applyFont="1" applyFill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166" fontId="9" fillId="0" borderId="0" xfId="6" applyNumberFormat="1" applyFont="1" applyAlignment="1">
      <alignment horizontal="center" vertical="center"/>
    </xf>
    <xf numFmtId="9" fontId="2" fillId="0" borderId="0" xfId="1" applyFont="1" applyAlignment="1">
      <alignment horizontal="center" vertical="center"/>
    </xf>
    <xf numFmtId="0" fontId="3" fillId="0" borderId="0" xfId="6" applyFont="1" applyAlignment="1">
      <alignment horizontal="center" vertical="center" wrapText="1" readingOrder="1"/>
    </xf>
    <xf numFmtId="10" fontId="2" fillId="0" borderId="0" xfId="6" applyNumberFormat="1" applyFont="1" applyAlignment="1">
      <alignment horizontal="center" vertical="center"/>
    </xf>
    <xf numFmtId="166" fontId="10" fillId="3" borderId="1" xfId="6" applyNumberFormat="1" applyFont="1" applyFill="1" applyBorder="1" applyAlignment="1">
      <alignment horizontal="center" vertical="center"/>
    </xf>
    <xf numFmtId="166" fontId="10" fillId="4" borderId="1" xfId="6" applyNumberFormat="1" applyFont="1" applyFill="1" applyBorder="1" applyAlignment="1">
      <alignment horizontal="center" vertical="center"/>
    </xf>
    <xf numFmtId="166" fontId="10" fillId="5" borderId="1" xfId="6" applyNumberFormat="1" applyFont="1" applyFill="1" applyBorder="1" applyAlignment="1">
      <alignment horizontal="center" vertical="center"/>
    </xf>
    <xf numFmtId="166" fontId="10" fillId="6" borderId="1" xfId="6" applyNumberFormat="1" applyFont="1" applyFill="1" applyBorder="1" applyAlignment="1">
      <alignment horizontal="center" vertical="center"/>
    </xf>
    <xf numFmtId="10" fontId="10" fillId="4" borderId="1" xfId="6" applyNumberFormat="1" applyFont="1" applyFill="1" applyBorder="1" applyAlignment="1">
      <alignment horizontal="center" vertical="center"/>
    </xf>
    <xf numFmtId="10" fontId="10" fillId="5" borderId="1" xfId="6" applyNumberFormat="1" applyFont="1" applyFill="1" applyBorder="1" applyAlignment="1">
      <alignment horizontal="center" vertical="center"/>
    </xf>
    <xf numFmtId="10" fontId="10" fillId="6" borderId="1" xfId="6" applyNumberFormat="1" applyFont="1" applyFill="1" applyBorder="1" applyAlignment="1">
      <alignment horizontal="center" vertical="center"/>
    </xf>
    <xf numFmtId="167" fontId="5" fillId="0" borderId="0" xfId="3" applyNumberFormat="1" applyFont="1" applyAlignment="1">
      <alignment horizontal="center" vertical="center"/>
    </xf>
    <xf numFmtId="164" fontId="9" fillId="0" borderId="0" xfId="6" applyNumberFormat="1" applyFont="1" applyAlignment="1">
      <alignment horizontal="center" vertical="center"/>
    </xf>
    <xf numFmtId="167" fontId="9" fillId="0" borderId="0" xfId="3" applyNumberFormat="1" applyFont="1" applyAlignment="1">
      <alignment horizontal="center" vertical="center"/>
    </xf>
    <xf numFmtId="9" fontId="9" fillId="0" borderId="0" xfId="7" applyFont="1" applyAlignment="1">
      <alignment horizontal="center" vertical="center"/>
    </xf>
    <xf numFmtId="0" fontId="11" fillId="0" borderId="0" xfId="6" applyFont="1" applyAlignment="1">
      <alignment horizontal="left" vertical="center"/>
    </xf>
    <xf numFmtId="4" fontId="9" fillId="0" borderId="0" xfId="6" applyNumberFormat="1" applyFont="1" applyAlignment="1">
      <alignment horizontal="center" vertical="center"/>
    </xf>
    <xf numFmtId="164" fontId="5" fillId="0" borderId="0" xfId="2" applyFont="1" applyAlignment="1">
      <alignment horizontal="center" vertical="center"/>
    </xf>
    <xf numFmtId="166" fontId="13" fillId="0" borderId="1" xfId="2" applyNumberFormat="1" applyFont="1" applyBorder="1" applyAlignment="1">
      <alignment horizontal="center" vertical="center" wrapText="1" readingOrder="1"/>
    </xf>
    <xf numFmtId="166" fontId="7" fillId="0" borderId="1" xfId="2" applyNumberFormat="1" applyFont="1" applyBorder="1" applyAlignment="1">
      <alignment horizontal="center" vertical="center" wrapText="1" readingOrder="1"/>
    </xf>
    <xf numFmtId="0" fontId="11" fillId="0" borderId="0" xfId="6" applyFont="1" applyBorder="1" applyAlignment="1">
      <alignment horizontal="left" vertical="center" wrapText="1"/>
    </xf>
    <xf numFmtId="0" fontId="10" fillId="2" borderId="1" xfId="6" applyFont="1" applyFill="1" applyBorder="1" applyAlignment="1">
      <alignment horizontal="center" vertical="center" wrapText="1" readingOrder="1"/>
    </xf>
    <xf numFmtId="0" fontId="11" fillId="0" borderId="0" xfId="6" applyFont="1" applyBorder="1" applyAlignment="1">
      <alignment horizontal="left" vertical="center"/>
    </xf>
    <xf numFmtId="0" fontId="4" fillId="2" borderId="1" xfId="6" applyFont="1" applyFill="1" applyBorder="1" applyAlignment="1">
      <alignment horizontal="center" vertical="center" wrapText="1" readingOrder="1"/>
    </xf>
    <xf numFmtId="0" fontId="3" fillId="0" borderId="0" xfId="6" applyFont="1" applyBorder="1" applyAlignment="1">
      <alignment horizontal="center" vertical="center" wrapText="1" readingOrder="1"/>
    </xf>
    <xf numFmtId="0" fontId="2" fillId="0" borderId="0" xfId="6" applyFont="1" applyBorder="1" applyAlignment="1">
      <alignment horizontal="center" vertical="center"/>
    </xf>
    <xf numFmtId="0" fontId="5" fillId="0" borderId="0" xfId="6" applyFont="1" applyBorder="1" applyAlignment="1">
      <alignment horizontal="center" vertical="center"/>
    </xf>
    <xf numFmtId="0" fontId="3" fillId="0" borderId="0" xfId="6" applyFont="1" applyBorder="1" applyAlignment="1">
      <alignment horizontal="center" vertical="center" readingOrder="1"/>
    </xf>
  </cellXfs>
  <cellStyles count="11">
    <cellStyle name="Millares [0] 2" xfId="4" xr:uid="{00000000-0005-0000-0000-000008000000}"/>
    <cellStyle name="Millares 2" xfId="2" xr:uid="{00000000-0005-0000-0000-000006000000}"/>
    <cellStyle name="Millares 2 2" xfId="3" xr:uid="{00000000-0005-0000-0000-000007000000}"/>
    <cellStyle name="Normal" xfId="0" builtinId="0"/>
    <cellStyle name="Normal 2" xfId="5" xr:uid="{00000000-0005-0000-0000-000009000000}"/>
    <cellStyle name="Normal 3" xfId="6" xr:uid="{00000000-0005-0000-0000-00000A000000}"/>
    <cellStyle name="Porcentaje" xfId="1" builtinId="5"/>
    <cellStyle name="Porcentaje 2" xfId="7" xr:uid="{00000000-0005-0000-0000-00000B000000}"/>
    <cellStyle name="Porcentaje 3" xfId="8" xr:uid="{00000000-0005-0000-0000-00000C000000}"/>
    <cellStyle name="Porcentaje 3 2" xfId="9" xr:uid="{00000000-0005-0000-0000-00000D000000}"/>
    <cellStyle name="Porcentaje 3 2 2" xfId="10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4652E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E57E38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68B760"/>
      <rgbColor rgb="FFFFCC00"/>
      <rgbColor rgb="FFF3B248"/>
      <rgbColor rgb="FFFF6600"/>
      <rgbColor rgb="FF666699"/>
      <rgbColor rgb="FFA6A6A6"/>
      <rgbColor rgb="FF003366"/>
      <rgbColor rgb="FF099939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309240</xdr:colOff>
      <xdr:row>1</xdr:row>
      <xdr:rowOff>63360</xdr:rowOff>
    </xdr:from>
    <xdr:to>
      <xdr:col>6</xdr:col>
      <xdr:colOff>1863360</xdr:colOff>
      <xdr:row>6</xdr:row>
      <xdr:rowOff>183600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23640" y="253800"/>
          <a:ext cx="1916640" cy="910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309240</xdr:colOff>
      <xdr:row>1</xdr:row>
      <xdr:rowOff>63360</xdr:rowOff>
    </xdr:from>
    <xdr:to>
      <xdr:col>6</xdr:col>
      <xdr:colOff>1863360</xdr:colOff>
      <xdr:row>6</xdr:row>
      <xdr:rowOff>183600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923640" y="253800"/>
          <a:ext cx="1916640" cy="91080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:/Users/Usuario/Downloads/6%20Ejecuci&#243;n%20Presupuestal%20MHCP%20a%20Junio%202026%20-%20PG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 V. Actual"/>
      <sheetName val="V. Actual"/>
      <sheetName val="Hoja1"/>
      <sheetName val="Reserva"/>
      <sheetName val="Hoja2"/>
      <sheetName val="CxPagar"/>
      <sheetName val="Convencione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R55"/>
  <sheetViews>
    <sheetView showGridLines="0" tabSelected="1" zoomScaleNormal="100" workbookViewId="0">
      <pane ySplit="8" topLeftCell="A9" activePane="bottomLeft" state="frozen"/>
      <selection pane="bottomLeft" activeCell="N44" sqref="N44"/>
    </sheetView>
  </sheetViews>
  <sheetFormatPr baseColWidth="10" defaultColWidth="9.140625" defaultRowHeight="15" x14ac:dyDescent="0.25"/>
  <cols>
    <col min="1" max="1" width="10.140625" style="1" customWidth="1"/>
    <col min="2" max="2" width="10.5703125" style="1" customWidth="1"/>
    <col min="3" max="3" width="13.7109375" style="1" customWidth="1"/>
    <col min="4" max="4" width="9" style="1" customWidth="1"/>
    <col min="5" max="5" width="7.85546875" style="1" customWidth="1"/>
    <col min="6" max="6" width="5.140625" style="1" customWidth="1"/>
    <col min="7" max="7" width="28.85546875" style="1" customWidth="1"/>
    <col min="8" max="8" width="20.140625" style="1" customWidth="1"/>
    <col min="9" max="9" width="19.140625" style="1" customWidth="1"/>
    <col min="10" max="10" width="17.7109375" style="1" customWidth="1"/>
    <col min="11" max="11" width="20.28515625" style="1" customWidth="1"/>
    <col min="12" max="12" width="18.85546875" style="1" customWidth="1"/>
    <col min="13" max="13" width="20.5703125" style="1" customWidth="1"/>
    <col min="14" max="14" width="20.85546875" style="1" customWidth="1"/>
    <col min="15" max="15" width="19.85546875" style="1" customWidth="1"/>
    <col min="16" max="16" width="9.42578125" style="1" customWidth="1"/>
    <col min="17" max="17" width="10.28515625" style="1" customWidth="1"/>
    <col min="18" max="18" width="9.140625" style="1"/>
    <col min="19" max="19" width="11.7109375" style="1" customWidth="1"/>
    <col min="20" max="20" width="12.5703125" style="1" customWidth="1"/>
    <col min="21" max="21" width="11.7109375" style="1" customWidth="1"/>
    <col min="22" max="16384" width="9.140625" style="1"/>
  </cols>
  <sheetData>
    <row r="2" spans="1:252" ht="9.75" customHeight="1" x14ac:dyDescent="0.25"/>
    <row r="3" spans="1:252" ht="15.75" customHeight="1" x14ac:dyDescent="0.25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2"/>
    </row>
    <row r="4" spans="1:252" ht="15.75" customHeight="1" x14ac:dyDescent="0.25">
      <c r="A4" s="63" t="s">
        <v>77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1:252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252" ht="6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252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</row>
    <row r="8" spans="1:252" s="9" customFormat="1" ht="30.75" customHeight="1" x14ac:dyDescent="0.25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5" t="s">
        <v>14</v>
      </c>
      <c r="N8" s="6" t="s">
        <v>15</v>
      </c>
      <c r="O8" s="7" t="s">
        <v>16</v>
      </c>
      <c r="P8" s="5" t="s">
        <v>17</v>
      </c>
      <c r="Q8" s="6" t="s">
        <v>18</v>
      </c>
      <c r="R8" s="7" t="s">
        <v>19</v>
      </c>
      <c r="S8" s="8"/>
      <c r="T8" s="62"/>
      <c r="U8" s="62"/>
    </row>
    <row r="9" spans="1:252" s="9" customFormat="1" ht="25.5" customHeight="1" x14ac:dyDescent="0.25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1" t="s">
        <v>26</v>
      </c>
      <c r="H9" s="12">
        <v>51320938000</v>
      </c>
      <c r="I9" s="12">
        <v>51320938000</v>
      </c>
      <c r="J9" s="12">
        <v>0</v>
      </c>
      <c r="K9" s="12">
        <v>51320938000</v>
      </c>
      <c r="L9" s="12">
        <v>0</v>
      </c>
      <c r="M9" s="12">
        <v>32356787747</v>
      </c>
      <c r="N9" s="12">
        <v>32284602183</v>
      </c>
      <c r="O9" s="12">
        <v>32284602183</v>
      </c>
      <c r="P9" s="13">
        <f>M9/(I9-J9)</f>
        <v>0.63047927430710637</v>
      </c>
      <c r="Q9" s="13">
        <f>N9/(I9-J9)</f>
        <v>0.62907272238477008</v>
      </c>
      <c r="R9" s="13">
        <f>O9/(I9-J9)</f>
        <v>0.62907272238477008</v>
      </c>
      <c r="S9" s="14"/>
      <c r="T9" s="14"/>
      <c r="U9" s="14"/>
    </row>
    <row r="10" spans="1:252" s="9" customFormat="1" ht="26.25" customHeight="1" x14ac:dyDescent="0.25">
      <c r="A10" s="10" t="s">
        <v>20</v>
      </c>
      <c r="B10" s="10" t="s">
        <v>21</v>
      </c>
      <c r="C10" s="10" t="s">
        <v>27</v>
      </c>
      <c r="D10" s="10" t="s">
        <v>23</v>
      </c>
      <c r="E10" s="10" t="s">
        <v>24</v>
      </c>
      <c r="F10" s="10" t="s">
        <v>25</v>
      </c>
      <c r="G10" s="11" t="s">
        <v>28</v>
      </c>
      <c r="H10" s="12">
        <v>18466424000</v>
      </c>
      <c r="I10" s="12">
        <v>18466424000</v>
      </c>
      <c r="J10" s="12">
        <v>0</v>
      </c>
      <c r="K10" s="12">
        <v>18466424000</v>
      </c>
      <c r="L10" s="12">
        <v>0</v>
      </c>
      <c r="M10" s="12">
        <v>11193522459</v>
      </c>
      <c r="N10" s="12">
        <v>11193522459</v>
      </c>
      <c r="O10" s="12">
        <v>11193522459</v>
      </c>
      <c r="P10" s="13">
        <f>M10/(I10-J10)</f>
        <v>0.60615539094087734</v>
      </c>
      <c r="Q10" s="13">
        <f>N10/(I10-J10)</f>
        <v>0.60615539094087734</v>
      </c>
      <c r="R10" s="13">
        <f>O10/(I10-J10)</f>
        <v>0.60615539094087734</v>
      </c>
      <c r="S10" s="14"/>
      <c r="T10" s="14"/>
      <c r="U10" s="14"/>
    </row>
    <row r="11" spans="1:252" s="9" customFormat="1" ht="33" customHeight="1" x14ac:dyDescent="0.25">
      <c r="A11" s="10" t="s">
        <v>20</v>
      </c>
      <c r="B11" s="10" t="s">
        <v>21</v>
      </c>
      <c r="C11" s="10" t="s">
        <v>29</v>
      </c>
      <c r="D11" s="10" t="s">
        <v>23</v>
      </c>
      <c r="E11" s="10" t="s">
        <v>24</v>
      </c>
      <c r="F11" s="10" t="s">
        <v>25</v>
      </c>
      <c r="G11" s="11" t="s">
        <v>30</v>
      </c>
      <c r="H11" s="12">
        <v>4774533000</v>
      </c>
      <c r="I11" s="12">
        <v>4774533000</v>
      </c>
      <c r="J11" s="12">
        <v>0</v>
      </c>
      <c r="K11" s="12">
        <v>4774533000</v>
      </c>
      <c r="L11" s="12">
        <v>0</v>
      </c>
      <c r="M11" s="12">
        <v>2722355630</v>
      </c>
      <c r="N11" s="12">
        <v>2721333701</v>
      </c>
      <c r="O11" s="12">
        <v>2721333701</v>
      </c>
      <c r="P11" s="13">
        <f>M11/(I11-J11)</f>
        <v>0.57018259796298398</v>
      </c>
      <c r="Q11" s="13">
        <f>N11/(I11-J11)</f>
        <v>0.56996856048539202</v>
      </c>
      <c r="R11" s="13">
        <f>O11/(I11-J11)</f>
        <v>0.56996856048539202</v>
      </c>
      <c r="S11" s="14"/>
      <c r="T11" s="14"/>
      <c r="U11" s="14"/>
    </row>
    <row r="12" spans="1:252" s="9" customFormat="1" ht="22.5" customHeight="1" x14ac:dyDescent="0.25">
      <c r="A12" s="10" t="s">
        <v>20</v>
      </c>
      <c r="B12" s="10" t="s">
        <v>21</v>
      </c>
      <c r="C12" s="10" t="s">
        <v>31</v>
      </c>
      <c r="D12" s="10" t="s">
        <v>23</v>
      </c>
      <c r="E12" s="10" t="s">
        <v>24</v>
      </c>
      <c r="F12" s="10" t="s">
        <v>25</v>
      </c>
      <c r="G12" s="11" t="s">
        <v>32</v>
      </c>
      <c r="H12" s="12">
        <v>3750134000</v>
      </c>
      <c r="I12" s="12">
        <v>3750134000</v>
      </c>
      <c r="J12" s="12">
        <v>0</v>
      </c>
      <c r="K12" s="12">
        <v>3750134000</v>
      </c>
      <c r="L12" s="12">
        <v>0</v>
      </c>
      <c r="M12" s="12">
        <v>0</v>
      </c>
      <c r="N12" s="12">
        <v>0</v>
      </c>
      <c r="O12" s="12">
        <v>0</v>
      </c>
      <c r="P12" s="13">
        <v>0</v>
      </c>
      <c r="Q12" s="13">
        <v>0</v>
      </c>
      <c r="R12" s="13">
        <v>0</v>
      </c>
      <c r="S12" s="14"/>
      <c r="T12" s="14"/>
      <c r="U12" s="14"/>
    </row>
    <row r="13" spans="1:252" s="9" customFormat="1" ht="15" customHeight="1" x14ac:dyDescent="0.25">
      <c r="A13" s="59" t="s">
        <v>33</v>
      </c>
      <c r="B13" s="59"/>
      <c r="C13" s="59"/>
      <c r="D13" s="59"/>
      <c r="E13" s="59"/>
      <c r="F13" s="59"/>
      <c r="G13" s="59"/>
      <c r="H13" s="15">
        <f t="shared" ref="H13:O13" si="0">SUM(H9:H12)</f>
        <v>78312029000</v>
      </c>
      <c r="I13" s="15">
        <f t="shared" si="0"/>
        <v>78312029000</v>
      </c>
      <c r="J13" s="15">
        <f t="shared" si="0"/>
        <v>0</v>
      </c>
      <c r="K13" s="15">
        <f t="shared" si="0"/>
        <v>78312029000</v>
      </c>
      <c r="L13" s="15">
        <f t="shared" si="0"/>
        <v>0</v>
      </c>
      <c r="M13" s="16">
        <f t="shared" si="0"/>
        <v>46272665836</v>
      </c>
      <c r="N13" s="17">
        <f t="shared" si="0"/>
        <v>46199458343</v>
      </c>
      <c r="O13" s="18">
        <f t="shared" si="0"/>
        <v>46199458343</v>
      </c>
      <c r="P13" s="19">
        <f>M13/(I13-J13)</f>
        <v>0.59087558357094794</v>
      </c>
      <c r="Q13" s="20">
        <f>N13/(I13-J13)</f>
        <v>0.58994076558787667</v>
      </c>
      <c r="R13" s="21">
        <f>O13/(I13-J13)</f>
        <v>0.58994076558787667</v>
      </c>
      <c r="S13" s="22"/>
    </row>
    <row r="14" spans="1:252" s="9" customFormat="1" ht="24.75" customHeight="1" x14ac:dyDescent="0.25">
      <c r="A14" s="10" t="s">
        <v>20</v>
      </c>
      <c r="B14" s="10" t="s">
        <v>21</v>
      </c>
      <c r="C14" s="10" t="s">
        <v>34</v>
      </c>
      <c r="D14" s="10" t="s">
        <v>23</v>
      </c>
      <c r="E14" s="10" t="s">
        <v>24</v>
      </c>
      <c r="F14" s="10" t="s">
        <v>25</v>
      </c>
      <c r="G14" s="11" t="s">
        <v>35</v>
      </c>
      <c r="H14" s="12">
        <v>21250000000</v>
      </c>
      <c r="I14" s="12">
        <v>21250000000</v>
      </c>
      <c r="J14" s="12">
        <v>0</v>
      </c>
      <c r="K14" s="12">
        <v>19555577337.419998</v>
      </c>
      <c r="L14" s="12">
        <v>1694422662.5799999</v>
      </c>
      <c r="M14" s="12">
        <v>18212051053.599998</v>
      </c>
      <c r="N14" s="12">
        <v>11895194954.68</v>
      </c>
      <c r="O14" s="12">
        <v>11885613518.32</v>
      </c>
      <c r="P14" s="13">
        <f>M14/(I14-J14)</f>
        <v>0.85703769663999996</v>
      </c>
      <c r="Q14" s="13">
        <f>N14/I14</f>
        <v>0.55977388022023533</v>
      </c>
      <c r="R14" s="13">
        <f>O14/I14</f>
        <v>0.55932298909741174</v>
      </c>
      <c r="S14" s="23"/>
      <c r="T14" s="23"/>
      <c r="U14" s="23"/>
    </row>
    <row r="15" spans="1:252" s="9" customFormat="1" ht="18" customHeight="1" x14ac:dyDescent="0.25">
      <c r="A15" s="59" t="s">
        <v>36</v>
      </c>
      <c r="B15" s="59"/>
      <c r="C15" s="59"/>
      <c r="D15" s="59"/>
      <c r="E15" s="59"/>
      <c r="F15" s="59"/>
      <c r="G15" s="59"/>
      <c r="H15" s="15">
        <f t="shared" ref="H15:O15" si="1">SUM(H14:H14)</f>
        <v>21250000000</v>
      </c>
      <c r="I15" s="15">
        <f t="shared" si="1"/>
        <v>21250000000</v>
      </c>
      <c r="J15" s="15">
        <f t="shared" si="1"/>
        <v>0</v>
      </c>
      <c r="K15" s="15">
        <f t="shared" si="1"/>
        <v>19555577337.419998</v>
      </c>
      <c r="L15" s="15">
        <f t="shared" si="1"/>
        <v>1694422662.5799999</v>
      </c>
      <c r="M15" s="16">
        <f t="shared" si="1"/>
        <v>18212051053.599998</v>
      </c>
      <c r="N15" s="17">
        <f t="shared" si="1"/>
        <v>11895194954.68</v>
      </c>
      <c r="O15" s="18">
        <f t="shared" si="1"/>
        <v>11885613518.32</v>
      </c>
      <c r="P15" s="19">
        <f>M15/(I15-J15)</f>
        <v>0.85703769663999996</v>
      </c>
      <c r="Q15" s="20">
        <f>N15/(I15-J15)</f>
        <v>0.55977388022023533</v>
      </c>
      <c r="R15" s="21">
        <f>O15/(I15-J15)</f>
        <v>0.55932298909741174</v>
      </c>
      <c r="S15" s="22"/>
      <c r="T15" s="24"/>
    </row>
    <row r="16" spans="1:252" s="9" customFormat="1" ht="22.5" customHeight="1" x14ac:dyDescent="0.25">
      <c r="A16" s="10" t="s">
        <v>20</v>
      </c>
      <c r="B16" s="10" t="s">
        <v>21</v>
      </c>
      <c r="C16" s="10" t="s">
        <v>37</v>
      </c>
      <c r="D16" s="10" t="s">
        <v>23</v>
      </c>
      <c r="E16" s="10" t="s">
        <v>24</v>
      </c>
      <c r="F16" s="10" t="s">
        <v>25</v>
      </c>
      <c r="G16" s="11" t="s">
        <v>38</v>
      </c>
      <c r="H16" s="12">
        <v>308277000</v>
      </c>
      <c r="I16" s="12">
        <v>308277000</v>
      </c>
      <c r="J16" s="12">
        <v>0</v>
      </c>
      <c r="K16" s="12">
        <v>308277000</v>
      </c>
      <c r="L16" s="12">
        <v>0</v>
      </c>
      <c r="M16" s="12">
        <v>167486732</v>
      </c>
      <c r="N16" s="12">
        <v>141071573</v>
      </c>
      <c r="O16" s="12">
        <v>141071573</v>
      </c>
      <c r="P16" s="13">
        <f>M16/(I16-J16)</f>
        <v>0.54329947417420044</v>
      </c>
      <c r="Q16" s="13">
        <f>N16/(I16-J16)</f>
        <v>0.45761303308388235</v>
      </c>
      <c r="R16" s="13">
        <f>O16/(I16-J16)</f>
        <v>0.45761303308388235</v>
      </c>
      <c r="S16" s="23"/>
      <c r="T16" s="23"/>
      <c r="U16" s="23"/>
    </row>
    <row r="17" spans="1:24" s="9" customFormat="1" ht="16.5" customHeight="1" x14ac:dyDescent="0.25">
      <c r="A17" s="10" t="s">
        <v>20</v>
      </c>
      <c r="B17" s="10" t="s">
        <v>21</v>
      </c>
      <c r="C17" s="10" t="s">
        <v>39</v>
      </c>
      <c r="D17" s="10" t="s">
        <v>23</v>
      </c>
      <c r="E17" s="10" t="s">
        <v>24</v>
      </c>
      <c r="F17" s="10" t="s">
        <v>25</v>
      </c>
      <c r="G17" s="11" t="s">
        <v>40</v>
      </c>
      <c r="H17" s="12">
        <v>103200000</v>
      </c>
      <c r="I17" s="12">
        <v>103200000</v>
      </c>
      <c r="J17" s="12">
        <v>103100000</v>
      </c>
      <c r="K17" s="12">
        <v>100000</v>
      </c>
      <c r="L17" s="12">
        <v>0</v>
      </c>
      <c r="M17" s="12">
        <v>0</v>
      </c>
      <c r="N17" s="12">
        <v>0</v>
      </c>
      <c r="O17" s="12">
        <v>0</v>
      </c>
      <c r="P17" s="13">
        <f>M17/I17</f>
        <v>0</v>
      </c>
      <c r="Q17" s="13">
        <f>N17/I17</f>
        <v>0</v>
      </c>
      <c r="R17" s="13">
        <f>O17/I17</f>
        <v>0</v>
      </c>
      <c r="S17" s="23"/>
      <c r="T17" s="23"/>
      <c r="U17" s="23"/>
    </row>
    <row r="18" spans="1:24" s="9" customFormat="1" ht="17.25" customHeight="1" x14ac:dyDescent="0.25">
      <c r="A18" s="59" t="s">
        <v>41</v>
      </c>
      <c r="B18" s="59"/>
      <c r="C18" s="59"/>
      <c r="D18" s="59"/>
      <c r="E18" s="59"/>
      <c r="F18" s="59"/>
      <c r="G18" s="59"/>
      <c r="H18" s="15">
        <f t="shared" ref="H18:O18" si="2">SUM(H16:H17)</f>
        <v>411477000</v>
      </c>
      <c r="I18" s="15">
        <f t="shared" si="2"/>
        <v>411477000</v>
      </c>
      <c r="J18" s="15">
        <f t="shared" si="2"/>
        <v>103100000</v>
      </c>
      <c r="K18" s="15">
        <f t="shared" si="2"/>
        <v>308377000</v>
      </c>
      <c r="L18" s="15">
        <f t="shared" si="2"/>
        <v>0</v>
      </c>
      <c r="M18" s="16">
        <f t="shared" si="2"/>
        <v>167486732</v>
      </c>
      <c r="N18" s="17">
        <f t="shared" si="2"/>
        <v>141071573</v>
      </c>
      <c r="O18" s="18">
        <f t="shared" si="2"/>
        <v>141071573</v>
      </c>
      <c r="P18" s="19">
        <f>M18/(I18-J18)</f>
        <v>0.5431232938902707</v>
      </c>
      <c r="Q18" s="20">
        <f>N18/(I18-J18)</f>
        <v>0.45746463906192747</v>
      </c>
      <c r="R18" s="21">
        <f>O18/(I18-J18)</f>
        <v>0.45746463906192747</v>
      </c>
      <c r="S18" s="23"/>
      <c r="T18" s="23"/>
      <c r="U18" s="23"/>
    </row>
    <row r="19" spans="1:24" s="9" customFormat="1" ht="20.25" customHeight="1" x14ac:dyDescent="0.25">
      <c r="A19" s="10" t="s">
        <v>20</v>
      </c>
      <c r="B19" s="10" t="s">
        <v>21</v>
      </c>
      <c r="C19" s="10" t="s">
        <v>42</v>
      </c>
      <c r="D19" s="10" t="s">
        <v>23</v>
      </c>
      <c r="E19" s="10" t="s">
        <v>24</v>
      </c>
      <c r="F19" s="10" t="s">
        <v>25</v>
      </c>
      <c r="G19" s="11" t="s">
        <v>43</v>
      </c>
      <c r="H19" s="12">
        <v>29824000</v>
      </c>
      <c r="I19" s="12">
        <v>29824000</v>
      </c>
      <c r="J19" s="12">
        <v>0</v>
      </c>
      <c r="K19" s="12">
        <v>5924000</v>
      </c>
      <c r="L19" s="12">
        <v>23900000</v>
      </c>
      <c r="M19" s="12">
        <v>351000</v>
      </c>
      <c r="N19" s="12">
        <v>351000</v>
      </c>
      <c r="O19" s="12">
        <v>351000</v>
      </c>
      <c r="P19" s="13">
        <f>M19/(I19-J19)</f>
        <v>1.1769045064377683E-2</v>
      </c>
      <c r="Q19" s="13">
        <f>N19/(I19-J19)</f>
        <v>1.1769045064377683E-2</v>
      </c>
      <c r="R19" s="13">
        <f>O19/(I19-J19)</f>
        <v>1.1769045064377683E-2</v>
      </c>
      <c r="S19" s="23"/>
      <c r="T19" s="23"/>
      <c r="U19" s="23"/>
    </row>
    <row r="20" spans="1:24" s="9" customFormat="1" ht="25.5" customHeight="1" x14ac:dyDescent="0.25">
      <c r="A20" s="10" t="s">
        <v>20</v>
      </c>
      <c r="B20" s="10" t="s">
        <v>21</v>
      </c>
      <c r="C20" s="10" t="s">
        <v>44</v>
      </c>
      <c r="D20" s="10" t="s">
        <v>23</v>
      </c>
      <c r="E20" s="10" t="s">
        <v>24</v>
      </c>
      <c r="F20" s="10" t="s">
        <v>25</v>
      </c>
      <c r="G20" s="11" t="s">
        <v>45</v>
      </c>
      <c r="H20" s="12">
        <v>150000000</v>
      </c>
      <c r="I20" s="12">
        <v>150000000</v>
      </c>
      <c r="J20" s="12">
        <v>0</v>
      </c>
      <c r="K20" s="12">
        <v>0</v>
      </c>
      <c r="L20" s="12">
        <v>150000000</v>
      </c>
      <c r="M20" s="12">
        <v>0</v>
      </c>
      <c r="N20" s="12">
        <v>0</v>
      </c>
      <c r="O20" s="12">
        <v>0</v>
      </c>
      <c r="P20" s="13">
        <f>M20/I20</f>
        <v>0</v>
      </c>
      <c r="Q20" s="13">
        <f>N20/I20</f>
        <v>0</v>
      </c>
      <c r="R20" s="13">
        <f>O20/I20</f>
        <v>0</v>
      </c>
      <c r="S20" s="23"/>
      <c r="T20" s="23"/>
      <c r="U20" s="23"/>
    </row>
    <row r="21" spans="1:24" s="9" customFormat="1" ht="16.5" customHeight="1" x14ac:dyDescent="0.25">
      <c r="A21" s="59" t="s">
        <v>46</v>
      </c>
      <c r="B21" s="59"/>
      <c r="C21" s="59"/>
      <c r="D21" s="59"/>
      <c r="E21" s="59"/>
      <c r="F21" s="59"/>
      <c r="G21" s="59"/>
      <c r="H21" s="15">
        <f t="shared" ref="H21:O21" si="3">SUM(H19:H20)</f>
        <v>179824000</v>
      </c>
      <c r="I21" s="15">
        <f t="shared" si="3"/>
        <v>179824000</v>
      </c>
      <c r="J21" s="15">
        <f t="shared" si="3"/>
        <v>0</v>
      </c>
      <c r="K21" s="15">
        <f t="shared" si="3"/>
        <v>5924000</v>
      </c>
      <c r="L21" s="15">
        <f t="shared" si="3"/>
        <v>173900000</v>
      </c>
      <c r="M21" s="16">
        <f t="shared" si="3"/>
        <v>351000</v>
      </c>
      <c r="N21" s="17">
        <f t="shared" si="3"/>
        <v>351000</v>
      </c>
      <c r="O21" s="18">
        <f t="shared" si="3"/>
        <v>351000</v>
      </c>
      <c r="P21" s="19">
        <f>M21/(I21-J21)</f>
        <v>1.9519085327876146E-3</v>
      </c>
      <c r="Q21" s="20">
        <f>N21/(I21-J21)</f>
        <v>1.9519085327876146E-3</v>
      </c>
      <c r="R21" s="21">
        <f>O21/(I21-J21)</f>
        <v>1.9519085327876146E-3</v>
      </c>
      <c r="S21" s="23"/>
      <c r="T21" s="23"/>
      <c r="U21" s="23"/>
    </row>
    <row r="22" spans="1:24" s="9" customFormat="1" ht="16.5" customHeight="1" x14ac:dyDescent="0.25">
      <c r="A22" s="59" t="s">
        <v>47</v>
      </c>
      <c r="B22" s="59"/>
      <c r="C22" s="59"/>
      <c r="D22" s="59"/>
      <c r="E22" s="59"/>
      <c r="F22" s="59"/>
      <c r="G22" s="59"/>
      <c r="H22" s="15">
        <f t="shared" ref="H22:O22" si="4">+H21+H18+H15+H13</f>
        <v>100153330000</v>
      </c>
      <c r="I22" s="15">
        <f t="shared" si="4"/>
        <v>100153330000</v>
      </c>
      <c r="J22" s="15">
        <f t="shared" si="4"/>
        <v>103100000</v>
      </c>
      <c r="K22" s="15">
        <f t="shared" si="4"/>
        <v>98181907337.419998</v>
      </c>
      <c r="L22" s="15">
        <f t="shared" si="4"/>
        <v>1868322662.5799999</v>
      </c>
      <c r="M22" s="16">
        <f t="shared" si="4"/>
        <v>64652554621.599998</v>
      </c>
      <c r="N22" s="17">
        <f t="shared" si="4"/>
        <v>58236075870.68</v>
      </c>
      <c r="O22" s="18">
        <f t="shared" si="4"/>
        <v>58226494434.32</v>
      </c>
      <c r="P22" s="25">
        <f>M22/(I22-J22)</f>
        <v>0.6462009594740562</v>
      </c>
      <c r="Q22" s="26">
        <f>N22/(I22-J22)</f>
        <v>0.58206838575663444</v>
      </c>
      <c r="R22" s="27">
        <f>O22/(I22-J22)</f>
        <v>0.58197261949642698</v>
      </c>
      <c r="S22" s="23"/>
      <c r="T22" s="28"/>
      <c r="U22" s="23"/>
    </row>
    <row r="23" spans="1:24" s="9" customFormat="1" ht="66" customHeight="1" x14ac:dyDescent="0.25">
      <c r="A23" s="10" t="s">
        <v>20</v>
      </c>
      <c r="B23" s="10" t="s">
        <v>21</v>
      </c>
      <c r="C23" s="10" t="s">
        <v>48</v>
      </c>
      <c r="D23" s="10" t="s">
        <v>23</v>
      </c>
      <c r="E23" s="10">
        <v>10</v>
      </c>
      <c r="F23" s="10" t="s">
        <v>49</v>
      </c>
      <c r="G23" s="11" t="s">
        <v>50</v>
      </c>
      <c r="H23" s="12">
        <v>20934471411</v>
      </c>
      <c r="I23" s="12">
        <v>20934471411</v>
      </c>
      <c r="J23" s="12">
        <v>20406684</v>
      </c>
      <c r="K23" s="12">
        <v>20914064727</v>
      </c>
      <c r="L23" s="12">
        <v>0</v>
      </c>
      <c r="M23" s="12">
        <v>20596591905</v>
      </c>
      <c r="N23" s="12">
        <v>12286175523</v>
      </c>
      <c r="O23" s="12">
        <v>12286175523</v>
      </c>
      <c r="P23" s="13">
        <f>M23/(I23)</f>
        <v>0.98386013673970951</v>
      </c>
      <c r="Q23" s="13">
        <f>N23/(I23-J23)</f>
        <v>0.58745995498132797</v>
      </c>
      <c r="R23" s="13">
        <f>O23/(I23-J23)</f>
        <v>0.58745995498132797</v>
      </c>
      <c r="S23" s="29"/>
      <c r="T23" s="29"/>
      <c r="U23" s="29"/>
    </row>
    <row r="24" spans="1:24" s="9" customFormat="1" ht="75.75" customHeight="1" x14ac:dyDescent="0.25">
      <c r="A24" s="10" t="s">
        <v>20</v>
      </c>
      <c r="B24" s="10" t="s">
        <v>21</v>
      </c>
      <c r="C24" s="10" t="s">
        <v>51</v>
      </c>
      <c r="D24" s="10" t="s">
        <v>23</v>
      </c>
      <c r="E24" s="10">
        <v>10</v>
      </c>
      <c r="F24" s="10" t="s">
        <v>49</v>
      </c>
      <c r="G24" s="11" t="s">
        <v>52</v>
      </c>
      <c r="H24" s="12">
        <v>8044499796</v>
      </c>
      <c r="I24" s="12">
        <v>8044499796</v>
      </c>
      <c r="J24" s="12">
        <v>18492248</v>
      </c>
      <c r="K24" s="12">
        <v>8026007548</v>
      </c>
      <c r="L24" s="12">
        <v>0</v>
      </c>
      <c r="M24" s="12">
        <v>5580546704</v>
      </c>
      <c r="N24" s="12">
        <v>3417106283</v>
      </c>
      <c r="O24" s="12">
        <v>3417106283</v>
      </c>
      <c r="P24" s="13">
        <f>M24/(I24)</f>
        <v>0.69370959606150262</v>
      </c>
      <c r="Q24" s="13">
        <f>N24/(I24)</f>
        <v>0.42477548258489634</v>
      </c>
      <c r="R24" s="13">
        <f>O24/(I24)</f>
        <v>0.42477548258489634</v>
      </c>
      <c r="S24" s="29"/>
      <c r="T24" s="29"/>
      <c r="U24" s="29"/>
    </row>
    <row r="25" spans="1:24" s="9" customFormat="1" ht="15" customHeight="1" x14ac:dyDescent="0.25">
      <c r="A25" s="59" t="s">
        <v>53</v>
      </c>
      <c r="B25" s="59"/>
      <c r="C25" s="59"/>
      <c r="D25" s="59"/>
      <c r="E25" s="59"/>
      <c r="F25" s="59"/>
      <c r="G25" s="59"/>
      <c r="H25" s="15">
        <f t="shared" ref="H25:O25" si="5">SUM(H23:H24)</f>
        <v>28978971207</v>
      </c>
      <c r="I25" s="15">
        <f t="shared" si="5"/>
        <v>28978971207</v>
      </c>
      <c r="J25" s="15">
        <f t="shared" si="5"/>
        <v>38898932</v>
      </c>
      <c r="K25" s="15">
        <f t="shared" si="5"/>
        <v>28940072275</v>
      </c>
      <c r="L25" s="15">
        <f t="shared" si="5"/>
        <v>0</v>
      </c>
      <c r="M25" s="16">
        <f t="shared" si="5"/>
        <v>26177138609</v>
      </c>
      <c r="N25" s="17">
        <f t="shared" si="5"/>
        <v>15703281806</v>
      </c>
      <c r="O25" s="18">
        <f t="shared" si="5"/>
        <v>15703281806</v>
      </c>
      <c r="P25" s="19">
        <f>M25/(I25)</f>
        <v>0.90331497353766632</v>
      </c>
      <c r="Q25" s="20">
        <f>N25/(I25)</f>
        <v>0.54188541386889544</v>
      </c>
      <c r="R25" s="21">
        <f>O25/(I25)</f>
        <v>0.54188541386889544</v>
      </c>
      <c r="S25" s="23"/>
      <c r="T25" s="23"/>
      <c r="U25" s="23"/>
      <c r="V25" s="30"/>
      <c r="W25" s="30"/>
      <c r="X25" s="30"/>
    </row>
    <row r="26" spans="1:24" s="9" customFormat="1" ht="69.75" customHeight="1" x14ac:dyDescent="0.25">
      <c r="A26" s="10" t="s">
        <v>54</v>
      </c>
      <c r="B26" s="10" t="s">
        <v>55</v>
      </c>
      <c r="C26" s="10" t="s">
        <v>56</v>
      </c>
      <c r="D26" s="10" t="s">
        <v>57</v>
      </c>
      <c r="E26" s="10" t="s">
        <v>58</v>
      </c>
      <c r="F26" s="10" t="s">
        <v>49</v>
      </c>
      <c r="G26" s="11" t="s">
        <v>50</v>
      </c>
      <c r="H26" s="12">
        <v>931994679</v>
      </c>
      <c r="I26" s="12">
        <v>931994679</v>
      </c>
      <c r="J26" s="12">
        <v>243114423</v>
      </c>
      <c r="K26" s="12">
        <v>688880256</v>
      </c>
      <c r="L26" s="12">
        <v>0</v>
      </c>
      <c r="M26" s="12">
        <v>687223541</v>
      </c>
      <c r="N26" s="12">
        <v>685711499.20000005</v>
      </c>
      <c r="O26" s="12">
        <v>685711499.20000005</v>
      </c>
      <c r="P26" s="13">
        <f t="shared" ref="P26:P33" si="6">M26/(I26-J26)</f>
        <v>0.99759506099126749</v>
      </c>
      <c r="Q26" s="13">
        <f t="shared" ref="Q26:Q33" si="7">N26/(I26-J26)</f>
        <v>0.99540013409819661</v>
      </c>
      <c r="R26" s="13">
        <f t="shared" ref="R26:R33" si="8">O26/(I26-J26)</f>
        <v>0.99540013409819661</v>
      </c>
      <c r="S26" s="23"/>
      <c r="T26" s="23"/>
      <c r="U26" s="23"/>
    </row>
    <row r="27" spans="1:24" s="9" customFormat="1" ht="69.75" customHeight="1" x14ac:dyDescent="0.25">
      <c r="A27" s="10" t="s">
        <v>54</v>
      </c>
      <c r="B27" s="10" t="s">
        <v>55</v>
      </c>
      <c r="C27" s="10" t="s">
        <v>59</v>
      </c>
      <c r="D27" s="10" t="s">
        <v>57</v>
      </c>
      <c r="E27" s="10" t="s">
        <v>58</v>
      </c>
      <c r="F27" s="10" t="s">
        <v>49</v>
      </c>
      <c r="G27" s="11" t="s">
        <v>50</v>
      </c>
      <c r="H27" s="55">
        <v>32620143739</v>
      </c>
      <c r="I27" s="55">
        <v>32620143739</v>
      </c>
      <c r="J27" s="12">
        <v>1221798107</v>
      </c>
      <c r="K27" s="12">
        <v>31398345632</v>
      </c>
      <c r="L27" s="54">
        <v>0</v>
      </c>
      <c r="M27" s="12">
        <v>30515976779</v>
      </c>
      <c r="N27" s="12">
        <v>18252481081.360001</v>
      </c>
      <c r="O27" s="12">
        <v>18244423910.360001</v>
      </c>
      <c r="P27" s="13">
        <f t="shared" si="6"/>
        <v>0.97189760048692742</v>
      </c>
      <c r="Q27" s="13">
        <f t="shared" si="7"/>
        <v>0.58131983434049994</v>
      </c>
      <c r="R27" s="13">
        <f t="shared" si="8"/>
        <v>0.58106322301790247</v>
      </c>
      <c r="S27" s="23"/>
      <c r="T27" s="23"/>
      <c r="U27" s="23"/>
    </row>
    <row r="28" spans="1:24" s="9" customFormat="1" ht="69.75" customHeight="1" x14ac:dyDescent="0.25">
      <c r="A28" s="10" t="s">
        <v>54</v>
      </c>
      <c r="B28" s="10" t="s">
        <v>55</v>
      </c>
      <c r="C28" s="10" t="s">
        <v>59</v>
      </c>
      <c r="D28" s="10" t="s">
        <v>57</v>
      </c>
      <c r="E28" s="10" t="s">
        <v>60</v>
      </c>
      <c r="F28" s="10" t="s">
        <v>49</v>
      </c>
      <c r="G28" s="11" t="s">
        <v>50</v>
      </c>
      <c r="H28" s="55">
        <v>41765001437</v>
      </c>
      <c r="I28" s="55">
        <v>41765001437</v>
      </c>
      <c r="J28" s="12">
        <v>9031739</v>
      </c>
      <c r="K28" s="12">
        <v>41755969697</v>
      </c>
      <c r="L28" s="54">
        <v>1</v>
      </c>
      <c r="M28" s="12">
        <v>41405431991</v>
      </c>
      <c r="N28" s="12">
        <v>23889054855</v>
      </c>
      <c r="O28" s="12">
        <v>23874778792</v>
      </c>
      <c r="P28" s="13">
        <f t="shared" si="6"/>
        <v>0.99160508761896171</v>
      </c>
      <c r="Q28" s="13">
        <f t="shared" si="7"/>
        <v>0.57211112633181693</v>
      </c>
      <c r="R28" s="13">
        <f t="shared" si="8"/>
        <v>0.57176923358921627</v>
      </c>
      <c r="S28" s="23"/>
      <c r="T28" s="23"/>
      <c r="U28" s="23"/>
    </row>
    <row r="29" spans="1:24" s="9" customFormat="1" ht="69.75" customHeight="1" x14ac:dyDescent="0.25">
      <c r="A29" s="10" t="s">
        <v>54</v>
      </c>
      <c r="B29" s="10" t="s">
        <v>55</v>
      </c>
      <c r="C29" s="10" t="s">
        <v>61</v>
      </c>
      <c r="D29" s="10" t="s">
        <v>57</v>
      </c>
      <c r="E29" s="10" t="s">
        <v>58</v>
      </c>
      <c r="F29" s="10" t="s">
        <v>49</v>
      </c>
      <c r="G29" s="11" t="s">
        <v>52</v>
      </c>
      <c r="H29" s="12">
        <v>693925961</v>
      </c>
      <c r="I29" s="12">
        <v>693925961</v>
      </c>
      <c r="J29" s="12">
        <v>34090428.700000003</v>
      </c>
      <c r="K29" s="12">
        <v>659835532.29999995</v>
      </c>
      <c r="L29" s="12">
        <v>0</v>
      </c>
      <c r="M29" s="12">
        <v>659835532.29999995</v>
      </c>
      <c r="N29" s="12">
        <v>657857128.08000004</v>
      </c>
      <c r="O29" s="12">
        <v>657857128.08000004</v>
      </c>
      <c r="P29" s="13">
        <f t="shared" si="6"/>
        <v>1</v>
      </c>
      <c r="Q29" s="13">
        <f t="shared" si="7"/>
        <v>0.99700167068435408</v>
      </c>
      <c r="R29" s="13">
        <f t="shared" si="8"/>
        <v>0.99700167068435408</v>
      </c>
      <c r="S29" s="23"/>
      <c r="T29" s="23"/>
      <c r="U29" s="23"/>
    </row>
    <row r="30" spans="1:24" s="9" customFormat="1" ht="77.25" customHeight="1" x14ac:dyDescent="0.25">
      <c r="A30" s="10" t="s">
        <v>54</v>
      </c>
      <c r="B30" s="10" t="s">
        <v>55</v>
      </c>
      <c r="C30" s="10" t="s">
        <v>62</v>
      </c>
      <c r="D30" s="10" t="s">
        <v>57</v>
      </c>
      <c r="E30" s="10" t="s">
        <v>58</v>
      </c>
      <c r="F30" s="10" t="s">
        <v>49</v>
      </c>
      <c r="G30" s="11" t="s">
        <v>52</v>
      </c>
      <c r="H30" s="12">
        <v>23631934184</v>
      </c>
      <c r="I30" s="12">
        <v>23631934184</v>
      </c>
      <c r="J30" s="12">
        <v>3891119346.8299999</v>
      </c>
      <c r="K30" s="12">
        <v>19740814837.169998</v>
      </c>
      <c r="L30" s="12">
        <v>0</v>
      </c>
      <c r="M30" s="12">
        <v>16812964920.17</v>
      </c>
      <c r="N30" s="12">
        <v>11367018245.73</v>
      </c>
      <c r="O30" s="12">
        <v>11367018245.73</v>
      </c>
      <c r="P30" s="13">
        <f t="shared" si="6"/>
        <v>0.85168545771032977</v>
      </c>
      <c r="Q30" s="13">
        <f t="shared" si="7"/>
        <v>0.57581302187825756</v>
      </c>
      <c r="R30" s="13">
        <f t="shared" si="8"/>
        <v>0.57581302187825756</v>
      </c>
      <c r="S30" s="23"/>
      <c r="T30" s="23"/>
      <c r="U30" s="23"/>
    </row>
    <row r="31" spans="1:24" s="9" customFormat="1" ht="17.25" customHeight="1" x14ac:dyDescent="0.25">
      <c r="A31" s="59" t="s">
        <v>63</v>
      </c>
      <c r="B31" s="59"/>
      <c r="C31" s="59"/>
      <c r="D31" s="59"/>
      <c r="E31" s="59"/>
      <c r="F31" s="59"/>
      <c r="G31" s="59"/>
      <c r="H31" s="15">
        <f t="shared" ref="H31:O31" si="9">SUM(H26:H30)</f>
        <v>99643000000</v>
      </c>
      <c r="I31" s="15">
        <f t="shared" si="9"/>
        <v>99643000000</v>
      </c>
      <c r="J31" s="15">
        <f t="shared" si="9"/>
        <v>5399154044.5299997</v>
      </c>
      <c r="K31" s="15">
        <f t="shared" si="9"/>
        <v>94243845954.470001</v>
      </c>
      <c r="L31" s="15">
        <f t="shared" si="9"/>
        <v>1</v>
      </c>
      <c r="M31" s="16">
        <f t="shared" si="9"/>
        <v>90081432763.470001</v>
      </c>
      <c r="N31" s="17">
        <f t="shared" si="9"/>
        <v>54852122809.369995</v>
      </c>
      <c r="O31" s="18">
        <f t="shared" si="9"/>
        <v>54829789575.369995</v>
      </c>
      <c r="P31" s="19">
        <f t="shared" si="6"/>
        <v>0.95583358096435567</v>
      </c>
      <c r="Q31" s="20">
        <f t="shared" si="7"/>
        <v>0.58202339105820766</v>
      </c>
      <c r="R31" s="21">
        <f t="shared" si="8"/>
        <v>0.5817864181951673</v>
      </c>
      <c r="S31" s="23"/>
      <c r="T31" s="23"/>
      <c r="U31" s="23"/>
    </row>
    <row r="32" spans="1:24" s="9" customFormat="1" ht="16.5" customHeight="1" x14ac:dyDescent="0.25">
      <c r="A32" s="59" t="s">
        <v>64</v>
      </c>
      <c r="B32" s="59"/>
      <c r="C32" s="59"/>
      <c r="D32" s="59"/>
      <c r="E32" s="59"/>
      <c r="F32" s="59"/>
      <c r="G32" s="59"/>
      <c r="H32" s="15">
        <f t="shared" ref="H32:N32" si="10">+H31+H25</f>
        <v>128621971207</v>
      </c>
      <c r="I32" s="15">
        <f t="shared" si="10"/>
        <v>128621971207</v>
      </c>
      <c r="J32" s="15">
        <f t="shared" si="10"/>
        <v>5438052976.5299997</v>
      </c>
      <c r="K32" s="15">
        <f t="shared" si="10"/>
        <v>123183918229.47</v>
      </c>
      <c r="L32" s="15">
        <f t="shared" si="10"/>
        <v>1</v>
      </c>
      <c r="M32" s="16">
        <f t="shared" si="10"/>
        <v>116258571372.47</v>
      </c>
      <c r="N32" s="17">
        <f t="shared" si="10"/>
        <v>70555404615.369995</v>
      </c>
      <c r="O32" s="18">
        <f>+O25+O31</f>
        <v>70533071381.369995</v>
      </c>
      <c r="P32" s="25">
        <f t="shared" si="6"/>
        <v>0.94378043045324245</v>
      </c>
      <c r="Q32" s="26">
        <f t="shared" si="7"/>
        <v>0.57276473771003866</v>
      </c>
      <c r="R32" s="27">
        <f t="shared" si="8"/>
        <v>0.57258343779426379</v>
      </c>
      <c r="S32" s="23"/>
      <c r="T32" s="23"/>
      <c r="U32" s="23"/>
    </row>
    <row r="33" spans="1:21" s="9" customFormat="1" ht="17.25" customHeight="1" x14ac:dyDescent="0.25">
      <c r="A33" s="59" t="s">
        <v>65</v>
      </c>
      <c r="B33" s="59"/>
      <c r="C33" s="59"/>
      <c r="D33" s="59"/>
      <c r="E33" s="59"/>
      <c r="F33" s="59"/>
      <c r="G33" s="59"/>
      <c r="H33" s="31">
        <f t="shared" ref="H33:N33" si="11">+H32+H22</f>
        <v>228775301207</v>
      </c>
      <c r="I33" s="31">
        <f t="shared" si="11"/>
        <v>228775301207</v>
      </c>
      <c r="J33" s="31">
        <f t="shared" si="11"/>
        <v>5541152976.5299997</v>
      </c>
      <c r="K33" s="31">
        <f t="shared" si="11"/>
        <v>221365825566.89001</v>
      </c>
      <c r="L33" s="31">
        <f t="shared" si="11"/>
        <v>1868322663.5799999</v>
      </c>
      <c r="M33" s="32">
        <f t="shared" si="11"/>
        <v>180911125994.07001</v>
      </c>
      <c r="N33" s="33">
        <f t="shared" si="11"/>
        <v>128791480486.04999</v>
      </c>
      <c r="O33" s="34">
        <f>+O22+O32</f>
        <v>128759565815.69</v>
      </c>
      <c r="P33" s="25">
        <f t="shared" si="6"/>
        <v>0.81040973089518042</v>
      </c>
      <c r="Q33" s="26">
        <f t="shared" si="7"/>
        <v>0.57693449459660573</v>
      </c>
      <c r="R33" s="27">
        <f t="shared" si="8"/>
        <v>0.57679152959500113</v>
      </c>
      <c r="S33" s="23"/>
      <c r="T33" s="23"/>
      <c r="U33" s="23"/>
    </row>
    <row r="34" spans="1:21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6"/>
      <c r="L34" s="36">
        <f>+H31-I31</f>
        <v>0</v>
      </c>
      <c r="M34" s="36"/>
      <c r="N34" s="35"/>
      <c r="O34" s="36"/>
      <c r="P34" s="35"/>
      <c r="Q34" s="35"/>
      <c r="R34" s="35"/>
      <c r="S34" s="37"/>
      <c r="T34" s="37"/>
      <c r="U34" s="37"/>
    </row>
    <row r="35" spans="1:21" ht="15.75" customHeight="1" x14ac:dyDescent="0.25">
      <c r="A35" s="60" t="s">
        <v>66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  <row r="36" spans="1:21" ht="6" customHeight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21" ht="22.5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 t="s">
        <v>6</v>
      </c>
      <c r="F37" s="3" t="s">
        <v>7</v>
      </c>
      <c r="G37" s="3" t="s">
        <v>8</v>
      </c>
      <c r="H37" s="4" t="s">
        <v>9</v>
      </c>
      <c r="I37" s="4" t="s">
        <v>10</v>
      </c>
      <c r="J37" s="4" t="s">
        <v>11</v>
      </c>
      <c r="K37" s="4" t="s">
        <v>12</v>
      </c>
      <c r="L37" s="4" t="s">
        <v>13</v>
      </c>
      <c r="M37" s="5" t="s">
        <v>14</v>
      </c>
      <c r="N37" s="6" t="s">
        <v>15</v>
      </c>
      <c r="O37" s="7" t="s">
        <v>16</v>
      </c>
      <c r="P37" s="5" t="s">
        <v>17</v>
      </c>
      <c r="Q37" s="6" t="s">
        <v>18</v>
      </c>
      <c r="R37" s="7" t="s">
        <v>19</v>
      </c>
    </row>
    <row r="38" spans="1:21" ht="27.75" customHeight="1" x14ac:dyDescent="0.25">
      <c r="A38" s="10" t="s">
        <v>67</v>
      </c>
      <c r="B38" s="10" t="s">
        <v>21</v>
      </c>
      <c r="C38" s="10" t="s">
        <v>68</v>
      </c>
      <c r="D38" s="10" t="s">
        <v>23</v>
      </c>
      <c r="E38" s="10" t="s">
        <v>24</v>
      </c>
      <c r="F38" s="10" t="s">
        <v>49</v>
      </c>
      <c r="G38" s="11" t="s">
        <v>69</v>
      </c>
      <c r="H38" s="12">
        <v>6810700899.1700001</v>
      </c>
      <c r="I38" s="12">
        <v>31357307010.169998</v>
      </c>
      <c r="J38" s="12">
        <v>0</v>
      </c>
      <c r="K38" s="12">
        <v>31043266240</v>
      </c>
      <c r="L38" s="12">
        <v>314040770.17000002</v>
      </c>
      <c r="M38" s="12">
        <v>29901867529</v>
      </c>
      <c r="N38" s="12">
        <v>24452429880.990002</v>
      </c>
      <c r="O38" s="12">
        <v>24449940691.990002</v>
      </c>
      <c r="P38" s="13">
        <f>M38/I38</f>
        <v>0.95358531647191636</v>
      </c>
      <c r="Q38" s="13">
        <f>N38/I38</f>
        <v>0.77980005977743672</v>
      </c>
      <c r="R38" s="13">
        <f>O38/I38</f>
        <v>0.77972067831144565</v>
      </c>
      <c r="S38" s="39" t="s">
        <v>70</v>
      </c>
      <c r="T38" s="39"/>
      <c r="U38" s="39"/>
    </row>
    <row r="39" spans="1:21" s="9" customFormat="1" ht="15" customHeight="1" x14ac:dyDescent="0.25">
      <c r="A39" s="59" t="s">
        <v>36</v>
      </c>
      <c r="B39" s="59"/>
      <c r="C39" s="59"/>
      <c r="D39" s="59"/>
      <c r="E39" s="59"/>
      <c r="F39" s="59"/>
      <c r="G39" s="59"/>
      <c r="H39" s="15">
        <f t="shared" ref="H39:O39" si="12">SUM(H38:H38)</f>
        <v>6810700899.1700001</v>
      </c>
      <c r="I39" s="15">
        <f t="shared" si="12"/>
        <v>31357307010.169998</v>
      </c>
      <c r="J39" s="15">
        <f t="shared" si="12"/>
        <v>0</v>
      </c>
      <c r="K39" s="15">
        <f t="shared" si="12"/>
        <v>31043266240</v>
      </c>
      <c r="L39" s="15">
        <f t="shared" si="12"/>
        <v>314040770.17000002</v>
      </c>
      <c r="M39" s="16">
        <f t="shared" si="12"/>
        <v>29901867529</v>
      </c>
      <c r="N39" s="17">
        <f t="shared" si="12"/>
        <v>24452429880.990002</v>
      </c>
      <c r="O39" s="18">
        <f t="shared" si="12"/>
        <v>24449940691.990002</v>
      </c>
      <c r="P39" s="19">
        <f>M39/I39</f>
        <v>0.95358531647191636</v>
      </c>
      <c r="Q39" s="20">
        <f>N39/I39</f>
        <v>0.77980005977743672</v>
      </c>
      <c r="R39" s="21">
        <f>O39/I39</f>
        <v>0.77972067831144565</v>
      </c>
      <c r="S39" s="22"/>
    </row>
    <row r="40" spans="1:21" s="9" customFormat="1" ht="16.5" customHeight="1" x14ac:dyDescent="0.25">
      <c r="A40" s="59" t="s">
        <v>71</v>
      </c>
      <c r="B40" s="59"/>
      <c r="C40" s="59"/>
      <c r="D40" s="59"/>
      <c r="E40" s="59"/>
      <c r="F40" s="59"/>
      <c r="G40" s="59"/>
      <c r="H40" s="15">
        <f t="shared" ref="H40:O40" si="13">+H39</f>
        <v>6810700899.1700001</v>
      </c>
      <c r="I40" s="15">
        <f t="shared" si="13"/>
        <v>31357307010.169998</v>
      </c>
      <c r="J40" s="15">
        <f t="shared" si="13"/>
        <v>0</v>
      </c>
      <c r="K40" s="15">
        <f t="shared" si="13"/>
        <v>31043266240</v>
      </c>
      <c r="L40" s="15">
        <f t="shared" si="13"/>
        <v>314040770.17000002</v>
      </c>
      <c r="M40" s="16">
        <f t="shared" si="13"/>
        <v>29901867529</v>
      </c>
      <c r="N40" s="17">
        <f t="shared" si="13"/>
        <v>24452429880.990002</v>
      </c>
      <c r="O40" s="18">
        <f t="shared" si="13"/>
        <v>24449940691.990002</v>
      </c>
      <c r="P40" s="25">
        <f>M40/I40</f>
        <v>0.95358531647191636</v>
      </c>
      <c r="Q40" s="26">
        <f>N40/I40</f>
        <v>0.77980005977743672</v>
      </c>
      <c r="R40" s="27">
        <f>O40/I40</f>
        <v>0.77972067831144565</v>
      </c>
      <c r="S40" s="22"/>
    </row>
    <row r="41" spans="1:21" s="9" customFormat="1" ht="16.5" customHeight="1" x14ac:dyDescent="0.25">
      <c r="A41" s="57" t="s">
        <v>72</v>
      </c>
      <c r="B41" s="57"/>
      <c r="C41" s="57"/>
      <c r="D41" s="57"/>
      <c r="E41" s="57"/>
      <c r="F41" s="57"/>
      <c r="G41" s="57"/>
      <c r="H41" s="40">
        <f t="shared" ref="H41:O41" si="14">+H33+H40</f>
        <v>235586002106.17001</v>
      </c>
      <c r="I41" s="40">
        <f t="shared" si="14"/>
        <v>260132608217.16998</v>
      </c>
      <c r="J41" s="40">
        <f t="shared" si="14"/>
        <v>5541152976.5299997</v>
      </c>
      <c r="K41" s="40">
        <f t="shared" si="14"/>
        <v>252409091806.89001</v>
      </c>
      <c r="L41" s="40">
        <f t="shared" si="14"/>
        <v>2182363433.75</v>
      </c>
      <c r="M41" s="41">
        <f t="shared" si="14"/>
        <v>210812993523.07001</v>
      </c>
      <c r="N41" s="42">
        <f t="shared" si="14"/>
        <v>153243910367.03998</v>
      </c>
      <c r="O41" s="43">
        <f t="shared" si="14"/>
        <v>153209506507.67999</v>
      </c>
      <c r="P41" s="44">
        <f>M41/(I41-J41)</f>
        <v>0.82804426143764109</v>
      </c>
      <c r="Q41" s="45">
        <f>N41/(I41-J41)</f>
        <v>0.60192087052644305</v>
      </c>
      <c r="R41" s="46">
        <f>O41/(I41-J41)</f>
        <v>0.60178573692846948</v>
      </c>
      <c r="S41" s="47"/>
    </row>
    <row r="42" spans="1:2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48"/>
      <c r="N42" s="35"/>
      <c r="O42" s="49"/>
      <c r="P42" s="35"/>
      <c r="Q42" s="35"/>
      <c r="R42" s="35"/>
    </row>
    <row r="43" spans="1:21" x14ac:dyDescent="0.25">
      <c r="A43" s="58" t="s">
        <v>73</v>
      </c>
      <c r="B43" s="58"/>
      <c r="C43" s="58"/>
      <c r="D43" s="58"/>
      <c r="E43" s="58"/>
      <c r="F43" s="58"/>
      <c r="G43" s="35"/>
      <c r="H43" s="36"/>
      <c r="I43" s="49"/>
      <c r="J43" s="35"/>
      <c r="K43" s="50"/>
      <c r="L43" s="35"/>
      <c r="M43" s="48"/>
      <c r="N43" s="36"/>
      <c r="O43" s="35"/>
      <c r="P43" s="35"/>
      <c r="Q43" s="35"/>
      <c r="R43" s="35"/>
    </row>
    <row r="44" spans="1:21" x14ac:dyDescent="0.25">
      <c r="A44" s="58" t="s">
        <v>74</v>
      </c>
      <c r="B44" s="58"/>
      <c r="C44" s="58"/>
      <c r="D44" s="58"/>
      <c r="E44" s="58"/>
      <c r="F44" s="51"/>
      <c r="G44" s="35"/>
      <c r="H44" s="36"/>
      <c r="I44" s="35"/>
      <c r="J44" s="52"/>
      <c r="K44" s="35"/>
      <c r="L44" s="36"/>
      <c r="M44" s="35"/>
      <c r="N44" s="35"/>
      <c r="O44" s="35"/>
      <c r="P44" s="35"/>
      <c r="Q44" s="35"/>
      <c r="R44" s="35"/>
    </row>
    <row r="45" spans="1:21" x14ac:dyDescent="0.25">
      <c r="A45" s="58" t="s">
        <v>75</v>
      </c>
      <c r="B45" s="58"/>
      <c r="C45" s="58"/>
      <c r="D45" s="58"/>
      <c r="E45" s="58"/>
      <c r="F45" s="58"/>
      <c r="G45" s="35"/>
      <c r="H45" s="35"/>
      <c r="I45" s="35"/>
      <c r="J45" s="35"/>
      <c r="K45" s="35"/>
      <c r="L45" s="35"/>
      <c r="M45" s="35"/>
      <c r="N45" s="36"/>
      <c r="O45" s="35"/>
      <c r="P45" s="35"/>
      <c r="Q45" s="35"/>
      <c r="R45" s="35"/>
    </row>
    <row r="46" spans="1:21" x14ac:dyDescent="0.25">
      <c r="A46" s="58" t="s">
        <v>76</v>
      </c>
      <c r="B46" s="58"/>
      <c r="C46" s="58"/>
      <c r="D46" s="58"/>
      <c r="E46" s="58"/>
      <c r="F46" s="58"/>
      <c r="G46" s="35"/>
      <c r="H46" s="35"/>
      <c r="I46" s="35"/>
      <c r="J46" s="35"/>
      <c r="K46" s="35"/>
      <c r="L46" s="35"/>
      <c r="M46" s="35"/>
      <c r="N46" s="36"/>
      <c r="O46" s="35"/>
      <c r="P46" s="35"/>
      <c r="Q46" s="35"/>
      <c r="R46" s="35"/>
    </row>
    <row r="47" spans="1:21" ht="15.75" customHeight="1" x14ac:dyDescent="0.25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55" spans="11:11" x14ac:dyDescent="0.25">
      <c r="K55" s="53"/>
    </row>
  </sheetData>
  <mergeCells count="36">
    <mergeCell ref="A3:R3"/>
    <mergeCell ref="A4:R4"/>
    <mergeCell ref="A5:R5"/>
    <mergeCell ref="A6:R6"/>
    <mergeCell ref="A7:R7"/>
    <mergeCell ref="HI7:IB7"/>
    <mergeCell ref="IC7:IR7"/>
    <mergeCell ref="T8:U8"/>
    <mergeCell ref="A13:G13"/>
    <mergeCell ref="A15:G15"/>
    <mergeCell ref="DM7:EF7"/>
    <mergeCell ref="EG7:EZ7"/>
    <mergeCell ref="FA7:FT7"/>
    <mergeCell ref="FU7:GN7"/>
    <mergeCell ref="GO7:HH7"/>
    <mergeCell ref="S7:AJ7"/>
    <mergeCell ref="AK7:BD7"/>
    <mergeCell ref="BE7:BX7"/>
    <mergeCell ref="BY7:CR7"/>
    <mergeCell ref="CS7:DL7"/>
    <mergeCell ref="A18:G18"/>
    <mergeCell ref="A21:G21"/>
    <mergeCell ref="A22:G22"/>
    <mergeCell ref="A25:G25"/>
    <mergeCell ref="A31:G31"/>
    <mergeCell ref="A32:G32"/>
    <mergeCell ref="A33:G33"/>
    <mergeCell ref="A35:R35"/>
    <mergeCell ref="A39:G39"/>
    <mergeCell ref="A40:G40"/>
    <mergeCell ref="A47:L47"/>
    <mergeCell ref="A41:G41"/>
    <mergeCell ref="A43:F43"/>
    <mergeCell ref="A44:E44"/>
    <mergeCell ref="A45:F45"/>
    <mergeCell ref="A46:F46"/>
  </mergeCells>
  <printOptions horizontalCentered="1" verticalCentered="1"/>
  <pageMargins left="0" right="0.196527777777778" top="0.2" bottom="0" header="0.511811023622047" footer="0.511811023622047"/>
  <pageSetup paperSize="5" orientation="landscape" horizontalDpi="300" verticalDpi="300"/>
  <colBreaks count="1" manualBreakCount="1">
    <brk id="18" max="1048575" man="1"/>
  </col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R55"/>
  <sheetViews>
    <sheetView showGridLines="0" zoomScaleNormal="100" workbookViewId="0">
      <pane ySplit="8" topLeftCell="A13" activePane="bottomLeft" state="frozen"/>
      <selection pane="bottomLeft" activeCell="I34" sqref="I34"/>
    </sheetView>
  </sheetViews>
  <sheetFormatPr baseColWidth="10" defaultColWidth="9.140625" defaultRowHeight="15" x14ac:dyDescent="0.25"/>
  <cols>
    <col min="1" max="1" width="10.140625" style="1" customWidth="1"/>
    <col min="2" max="2" width="10.5703125" style="1" customWidth="1"/>
    <col min="3" max="3" width="13.7109375" style="1" customWidth="1"/>
    <col min="4" max="4" width="9" style="1" customWidth="1"/>
    <col min="5" max="5" width="7.85546875" style="1" customWidth="1"/>
    <col min="6" max="6" width="5.140625" style="1" customWidth="1"/>
    <col min="7" max="7" width="28.85546875" style="1" customWidth="1"/>
    <col min="8" max="8" width="20.140625" style="1" customWidth="1"/>
    <col min="9" max="9" width="19.140625" style="1" customWidth="1"/>
    <col min="10" max="10" width="17.7109375" style="1" customWidth="1"/>
    <col min="11" max="11" width="20.28515625" style="1" customWidth="1"/>
    <col min="12" max="12" width="18.85546875" style="1" customWidth="1"/>
    <col min="13" max="13" width="20.5703125" style="1" customWidth="1"/>
    <col min="14" max="14" width="20.85546875" style="1" customWidth="1"/>
    <col min="15" max="15" width="19.85546875" style="1" customWidth="1"/>
    <col min="16" max="16" width="9.42578125" style="1" customWidth="1"/>
    <col min="17" max="17" width="10.28515625" style="1" customWidth="1"/>
    <col min="18" max="18" width="9.140625" style="1"/>
    <col min="19" max="19" width="11.7109375" style="1" customWidth="1"/>
    <col min="20" max="20" width="12.5703125" style="1" customWidth="1"/>
    <col min="21" max="21" width="11.7109375" style="1" customWidth="1"/>
    <col min="22" max="16384" width="9.140625" style="1"/>
  </cols>
  <sheetData>
    <row r="2" spans="1:252" ht="9.75" customHeight="1" x14ac:dyDescent="0.25"/>
    <row r="3" spans="1:252" ht="15.75" customHeight="1" x14ac:dyDescent="0.25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2"/>
    </row>
    <row r="4" spans="1:252" ht="15.75" customHeight="1" x14ac:dyDescent="0.25">
      <c r="A4" s="63" t="s">
        <v>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</row>
    <row r="5" spans="1:252" x14ac:dyDescent="0.2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</row>
    <row r="6" spans="1:252" ht="6" customHeight="1" x14ac:dyDescent="0.25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</row>
    <row r="7" spans="1:252" x14ac:dyDescent="0.25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  <c r="AA7" s="61"/>
      <c r="AB7" s="61"/>
      <c r="AC7" s="61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61"/>
      <c r="AR7" s="61"/>
      <c r="AS7" s="61"/>
      <c r="AT7" s="61"/>
      <c r="AU7" s="61"/>
      <c r="AV7" s="61"/>
      <c r="AW7" s="61"/>
      <c r="AX7" s="61"/>
      <c r="AY7" s="61"/>
      <c r="AZ7" s="61"/>
      <c r="BA7" s="61"/>
      <c r="BB7" s="61"/>
      <c r="BC7" s="61"/>
      <c r="BD7" s="61"/>
      <c r="BE7" s="61"/>
      <c r="BF7" s="61"/>
      <c r="BG7" s="61"/>
      <c r="BH7" s="61"/>
      <c r="BI7" s="61"/>
      <c r="BJ7" s="61"/>
      <c r="BK7" s="61"/>
      <c r="BL7" s="61"/>
      <c r="BM7" s="61"/>
      <c r="BN7" s="61"/>
      <c r="BO7" s="61"/>
      <c r="BP7" s="61"/>
      <c r="BQ7" s="61"/>
      <c r="BR7" s="61"/>
      <c r="BS7" s="61"/>
      <c r="BT7" s="61"/>
      <c r="BU7" s="61"/>
      <c r="BV7" s="61"/>
      <c r="BW7" s="61"/>
      <c r="BX7" s="61"/>
      <c r="BY7" s="61"/>
      <c r="BZ7" s="61"/>
      <c r="CA7" s="61"/>
      <c r="CB7" s="61"/>
      <c r="CC7" s="61"/>
      <c r="CD7" s="61"/>
      <c r="CE7" s="61"/>
      <c r="CF7" s="61"/>
      <c r="CG7" s="61"/>
      <c r="CH7" s="61"/>
      <c r="CI7" s="61"/>
      <c r="CJ7" s="61"/>
      <c r="CK7" s="61"/>
      <c r="CL7" s="61"/>
      <c r="CM7" s="61"/>
      <c r="CN7" s="61"/>
      <c r="CO7" s="61"/>
      <c r="CP7" s="61"/>
      <c r="CQ7" s="61"/>
      <c r="CR7" s="61"/>
      <c r="CS7" s="61"/>
      <c r="CT7" s="61"/>
      <c r="CU7" s="61"/>
      <c r="CV7" s="61"/>
      <c r="CW7" s="61"/>
      <c r="CX7" s="61"/>
      <c r="CY7" s="61"/>
      <c r="CZ7" s="61"/>
      <c r="DA7" s="61"/>
      <c r="DB7" s="61"/>
      <c r="DC7" s="61"/>
      <c r="DD7" s="61"/>
      <c r="DE7" s="61"/>
      <c r="DF7" s="61"/>
      <c r="DG7" s="61"/>
      <c r="DH7" s="61"/>
      <c r="DI7" s="61"/>
      <c r="DJ7" s="61"/>
      <c r="DK7" s="61"/>
      <c r="DL7" s="61"/>
      <c r="DM7" s="61"/>
      <c r="DN7" s="61"/>
      <c r="DO7" s="61"/>
      <c r="DP7" s="61"/>
      <c r="DQ7" s="61"/>
      <c r="DR7" s="61"/>
      <c r="DS7" s="61"/>
      <c r="DT7" s="61"/>
      <c r="DU7" s="61"/>
      <c r="DV7" s="61"/>
      <c r="DW7" s="61"/>
      <c r="DX7" s="61"/>
      <c r="DY7" s="61"/>
      <c r="DZ7" s="61"/>
      <c r="EA7" s="61"/>
      <c r="EB7" s="61"/>
      <c r="EC7" s="61"/>
      <c r="ED7" s="61"/>
      <c r="EE7" s="61"/>
      <c r="EF7" s="61"/>
      <c r="EG7" s="61"/>
      <c r="EH7" s="61"/>
      <c r="EI7" s="61"/>
      <c r="EJ7" s="61"/>
      <c r="EK7" s="61"/>
      <c r="EL7" s="61"/>
      <c r="EM7" s="61"/>
      <c r="EN7" s="61"/>
      <c r="EO7" s="61"/>
      <c r="EP7" s="61"/>
      <c r="EQ7" s="61"/>
      <c r="ER7" s="61"/>
      <c r="ES7" s="61"/>
      <c r="ET7" s="61"/>
      <c r="EU7" s="61"/>
      <c r="EV7" s="61"/>
      <c r="EW7" s="61"/>
      <c r="EX7" s="61"/>
      <c r="EY7" s="61"/>
      <c r="EZ7" s="61"/>
      <c r="FA7" s="61"/>
      <c r="FB7" s="61"/>
      <c r="FC7" s="61"/>
      <c r="FD7" s="61"/>
      <c r="FE7" s="61"/>
      <c r="FF7" s="61"/>
      <c r="FG7" s="61"/>
      <c r="FH7" s="61"/>
      <c r="FI7" s="61"/>
      <c r="FJ7" s="61"/>
      <c r="FK7" s="61"/>
      <c r="FL7" s="61"/>
      <c r="FM7" s="61"/>
      <c r="FN7" s="61"/>
      <c r="FO7" s="61"/>
      <c r="FP7" s="61"/>
      <c r="FQ7" s="61"/>
      <c r="FR7" s="61"/>
      <c r="FS7" s="61"/>
      <c r="FT7" s="61"/>
      <c r="FU7" s="61"/>
      <c r="FV7" s="61"/>
      <c r="FW7" s="61"/>
      <c r="FX7" s="61"/>
      <c r="FY7" s="61"/>
      <c r="FZ7" s="61"/>
      <c r="GA7" s="61"/>
      <c r="GB7" s="61"/>
      <c r="GC7" s="61"/>
      <c r="GD7" s="61"/>
      <c r="GE7" s="61"/>
      <c r="GF7" s="61"/>
      <c r="GG7" s="61"/>
      <c r="GH7" s="61"/>
      <c r="GI7" s="61"/>
      <c r="GJ7" s="61"/>
      <c r="GK7" s="61"/>
      <c r="GL7" s="61"/>
      <c r="GM7" s="61"/>
      <c r="GN7" s="61"/>
      <c r="GO7" s="61"/>
      <c r="GP7" s="61"/>
      <c r="GQ7" s="61"/>
      <c r="GR7" s="61"/>
      <c r="GS7" s="61"/>
      <c r="GT7" s="61"/>
      <c r="GU7" s="61"/>
      <c r="GV7" s="61"/>
      <c r="GW7" s="61"/>
      <c r="GX7" s="61"/>
      <c r="GY7" s="61"/>
      <c r="GZ7" s="61"/>
      <c r="HA7" s="61"/>
      <c r="HB7" s="61"/>
      <c r="HC7" s="61"/>
      <c r="HD7" s="61"/>
      <c r="HE7" s="61"/>
      <c r="HF7" s="61"/>
      <c r="HG7" s="61"/>
      <c r="HH7" s="61"/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1"/>
      <c r="HX7" s="61"/>
      <c r="HY7" s="61"/>
      <c r="HZ7" s="61"/>
      <c r="IA7" s="61"/>
      <c r="IB7" s="61"/>
      <c r="IC7" s="61"/>
      <c r="ID7" s="61"/>
      <c r="IE7" s="61"/>
      <c r="IF7" s="61"/>
      <c r="IG7" s="61"/>
      <c r="IH7" s="61"/>
      <c r="II7" s="61"/>
      <c r="IJ7" s="61"/>
      <c r="IK7" s="61"/>
      <c r="IL7" s="61"/>
      <c r="IM7" s="61"/>
      <c r="IN7" s="61"/>
      <c r="IO7" s="61"/>
      <c r="IP7" s="61"/>
      <c r="IQ7" s="61"/>
      <c r="IR7" s="61"/>
    </row>
    <row r="8" spans="1:252" s="9" customFormat="1" ht="30.75" customHeight="1" x14ac:dyDescent="0.25">
      <c r="A8" s="3" t="s">
        <v>2</v>
      </c>
      <c r="B8" s="3" t="s">
        <v>3</v>
      </c>
      <c r="C8" s="3" t="s">
        <v>4</v>
      </c>
      <c r="D8" s="3" t="s">
        <v>5</v>
      </c>
      <c r="E8" s="3" t="s">
        <v>6</v>
      </c>
      <c r="F8" s="3" t="s">
        <v>7</v>
      </c>
      <c r="G8" s="3" t="s">
        <v>8</v>
      </c>
      <c r="H8" s="4" t="s">
        <v>9</v>
      </c>
      <c r="I8" s="4" t="s">
        <v>10</v>
      </c>
      <c r="J8" s="4" t="s">
        <v>11</v>
      </c>
      <c r="K8" s="4" t="s">
        <v>12</v>
      </c>
      <c r="L8" s="4" t="s">
        <v>13</v>
      </c>
      <c r="M8" s="5" t="s">
        <v>14</v>
      </c>
      <c r="N8" s="6" t="s">
        <v>15</v>
      </c>
      <c r="O8" s="7" t="s">
        <v>16</v>
      </c>
      <c r="P8" s="5" t="s">
        <v>17</v>
      </c>
      <c r="Q8" s="6" t="s">
        <v>18</v>
      </c>
      <c r="R8" s="7" t="s">
        <v>19</v>
      </c>
      <c r="S8" s="8"/>
      <c r="T8" s="62"/>
      <c r="U8" s="62"/>
    </row>
    <row r="9" spans="1:252" s="9" customFormat="1" ht="25.5" hidden="1" customHeight="1" x14ac:dyDescent="0.25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1" t="s">
        <v>26</v>
      </c>
      <c r="H9" s="12">
        <v>51320938000</v>
      </c>
      <c r="I9" s="12">
        <v>51320938000</v>
      </c>
      <c r="J9" s="12">
        <v>0</v>
      </c>
      <c r="K9" s="12">
        <v>51320938000</v>
      </c>
      <c r="L9" s="12">
        <v>0</v>
      </c>
      <c r="M9" s="12">
        <v>32379597238</v>
      </c>
      <c r="N9" s="12">
        <v>32284602183</v>
      </c>
      <c r="O9" s="12">
        <v>32251880827</v>
      </c>
      <c r="P9" s="13">
        <f>M9/(I9-J9)</f>
        <v>0.63092372236064742</v>
      </c>
      <c r="Q9" s="13">
        <f>N9/(I9-J9)</f>
        <v>0.62907272238477008</v>
      </c>
      <c r="R9" s="13">
        <f>O9/(I9-J9)</f>
        <v>0.628435139416197</v>
      </c>
      <c r="S9" s="14"/>
      <c r="T9" s="14"/>
      <c r="U9" s="14"/>
    </row>
    <row r="10" spans="1:252" s="9" customFormat="1" ht="26.25" hidden="1" customHeight="1" x14ac:dyDescent="0.25">
      <c r="A10" s="10" t="s">
        <v>20</v>
      </c>
      <c r="B10" s="10" t="s">
        <v>21</v>
      </c>
      <c r="C10" s="10" t="s">
        <v>27</v>
      </c>
      <c r="D10" s="10" t="s">
        <v>23</v>
      </c>
      <c r="E10" s="10" t="s">
        <v>24</v>
      </c>
      <c r="F10" s="10" t="s">
        <v>25</v>
      </c>
      <c r="G10" s="11" t="s">
        <v>28</v>
      </c>
      <c r="H10" s="12">
        <v>18466424000</v>
      </c>
      <c r="I10" s="12">
        <v>18466424000</v>
      </c>
      <c r="J10" s="12">
        <v>0</v>
      </c>
      <c r="K10" s="12">
        <v>18466424000</v>
      </c>
      <c r="L10" s="12">
        <v>0</v>
      </c>
      <c r="M10" s="12">
        <v>11193522459</v>
      </c>
      <c r="N10" s="12">
        <v>11193522459</v>
      </c>
      <c r="O10" s="12">
        <v>11193522459</v>
      </c>
      <c r="P10" s="13">
        <f>M10/(I10-J10)</f>
        <v>0.60615539094087734</v>
      </c>
      <c r="Q10" s="13">
        <f>N10/(I10-J10)</f>
        <v>0.60615539094087734</v>
      </c>
      <c r="R10" s="13">
        <f>O10/(I10-J10)</f>
        <v>0.60615539094087734</v>
      </c>
      <c r="S10" s="14"/>
      <c r="T10" s="14"/>
      <c r="U10" s="14"/>
    </row>
    <row r="11" spans="1:252" s="9" customFormat="1" ht="33" hidden="1" customHeight="1" x14ac:dyDescent="0.25">
      <c r="A11" s="10" t="s">
        <v>20</v>
      </c>
      <c r="B11" s="10" t="s">
        <v>21</v>
      </c>
      <c r="C11" s="10" t="s">
        <v>29</v>
      </c>
      <c r="D11" s="10" t="s">
        <v>23</v>
      </c>
      <c r="E11" s="10" t="s">
        <v>24</v>
      </c>
      <c r="F11" s="10" t="s">
        <v>25</v>
      </c>
      <c r="G11" s="11" t="s">
        <v>30</v>
      </c>
      <c r="H11" s="12">
        <v>4774533000</v>
      </c>
      <c r="I11" s="12">
        <v>4774533000</v>
      </c>
      <c r="J11" s="12">
        <v>0</v>
      </c>
      <c r="K11" s="12">
        <v>4774533000</v>
      </c>
      <c r="L11" s="12">
        <v>0</v>
      </c>
      <c r="M11" s="12">
        <v>2722355630</v>
      </c>
      <c r="N11" s="12">
        <v>2721333701</v>
      </c>
      <c r="O11" s="12">
        <v>2721333701</v>
      </c>
      <c r="P11" s="13">
        <f>M11/(I11-J11)</f>
        <v>0.57018259796298398</v>
      </c>
      <c r="Q11" s="13">
        <f>N11/(I11-J11)</f>
        <v>0.56996856048539202</v>
      </c>
      <c r="R11" s="13">
        <f>O11/(I11-J11)</f>
        <v>0.56996856048539202</v>
      </c>
      <c r="S11" s="14"/>
      <c r="T11" s="14"/>
      <c r="U11" s="14"/>
    </row>
    <row r="12" spans="1:252" s="9" customFormat="1" ht="22.5" hidden="1" customHeight="1" x14ac:dyDescent="0.25">
      <c r="A12" s="10" t="s">
        <v>20</v>
      </c>
      <c r="B12" s="10" t="s">
        <v>21</v>
      </c>
      <c r="C12" s="10" t="s">
        <v>31</v>
      </c>
      <c r="D12" s="10" t="s">
        <v>23</v>
      </c>
      <c r="E12" s="10" t="s">
        <v>24</v>
      </c>
      <c r="F12" s="10" t="s">
        <v>25</v>
      </c>
      <c r="G12" s="11" t="s">
        <v>32</v>
      </c>
      <c r="H12" s="12">
        <v>3750134000</v>
      </c>
      <c r="I12" s="12">
        <v>3750134000</v>
      </c>
      <c r="J12" s="12">
        <v>0</v>
      </c>
      <c r="K12" s="12">
        <v>3750134000</v>
      </c>
      <c r="L12" s="12">
        <v>0</v>
      </c>
      <c r="M12" s="12">
        <v>0</v>
      </c>
      <c r="N12" s="12">
        <v>0</v>
      </c>
      <c r="O12" s="12">
        <v>0</v>
      </c>
      <c r="P12" s="13">
        <v>0</v>
      </c>
      <c r="Q12" s="13">
        <v>0</v>
      </c>
      <c r="R12" s="13">
        <v>0</v>
      </c>
      <c r="S12" s="14"/>
      <c r="T12" s="14"/>
      <c r="U12" s="14"/>
    </row>
    <row r="13" spans="1:252" s="9" customFormat="1" ht="15" customHeight="1" x14ac:dyDescent="0.25">
      <c r="A13" s="59" t="s">
        <v>33</v>
      </c>
      <c r="B13" s="59"/>
      <c r="C13" s="59"/>
      <c r="D13" s="59"/>
      <c r="E13" s="59"/>
      <c r="F13" s="59"/>
      <c r="G13" s="59"/>
      <c r="H13" s="15">
        <f t="shared" ref="H13:O13" si="0">SUM(H9:H12)</f>
        <v>78312029000</v>
      </c>
      <c r="I13" s="15">
        <f t="shared" si="0"/>
        <v>78312029000</v>
      </c>
      <c r="J13" s="15">
        <f t="shared" si="0"/>
        <v>0</v>
      </c>
      <c r="K13" s="15">
        <f t="shared" si="0"/>
        <v>78312029000</v>
      </c>
      <c r="L13" s="15">
        <f t="shared" si="0"/>
        <v>0</v>
      </c>
      <c r="M13" s="16">
        <f t="shared" si="0"/>
        <v>46295475327</v>
      </c>
      <c r="N13" s="17">
        <f t="shared" si="0"/>
        <v>46199458343</v>
      </c>
      <c r="O13" s="18">
        <f t="shared" si="0"/>
        <v>46166736987</v>
      </c>
      <c r="P13" s="19">
        <f>M13/(I13-J13)</f>
        <v>0.59116684777762563</v>
      </c>
      <c r="Q13" s="20">
        <f>N13/(I13-J13)</f>
        <v>0.58994076558787667</v>
      </c>
      <c r="R13" s="21">
        <f>O13/(I13-J13)</f>
        <v>0.58952293251142807</v>
      </c>
      <c r="S13" s="22"/>
    </row>
    <row r="14" spans="1:252" s="9" customFormat="1" ht="24.75" hidden="1" customHeight="1" x14ac:dyDescent="0.25">
      <c r="A14" s="10" t="s">
        <v>20</v>
      </c>
      <c r="B14" s="10" t="s">
        <v>21</v>
      </c>
      <c r="C14" s="10" t="s">
        <v>34</v>
      </c>
      <c r="D14" s="10" t="s">
        <v>23</v>
      </c>
      <c r="E14" s="10" t="s">
        <v>24</v>
      </c>
      <c r="F14" s="10" t="s">
        <v>25</v>
      </c>
      <c r="G14" s="11" t="s">
        <v>35</v>
      </c>
      <c r="H14" s="12">
        <v>21250000000</v>
      </c>
      <c r="I14" s="12">
        <v>21250000000</v>
      </c>
      <c r="J14" s="12">
        <v>0</v>
      </c>
      <c r="K14" s="12">
        <v>19556692962.419998</v>
      </c>
      <c r="L14" s="12">
        <v>1693307037.5799999</v>
      </c>
      <c r="M14" s="12">
        <v>18209536978.599998</v>
      </c>
      <c r="N14" s="12">
        <v>11599161212.83</v>
      </c>
      <c r="O14" s="12">
        <v>11596518471.719999</v>
      </c>
      <c r="P14" s="13">
        <f>M14/(I14-J14)</f>
        <v>0.85691938722823524</v>
      </c>
      <c r="Q14" s="13">
        <f>N14/I14</f>
        <v>0.54584288060376474</v>
      </c>
      <c r="R14" s="13">
        <f>O14/I14</f>
        <v>0.54571851631623525</v>
      </c>
      <c r="S14" s="23"/>
      <c r="T14" s="23"/>
      <c r="U14" s="23"/>
    </row>
    <row r="15" spans="1:252" s="9" customFormat="1" ht="18" customHeight="1" x14ac:dyDescent="0.25">
      <c r="A15" s="59" t="s">
        <v>36</v>
      </c>
      <c r="B15" s="59"/>
      <c r="C15" s="59"/>
      <c r="D15" s="59"/>
      <c r="E15" s="59"/>
      <c r="F15" s="59"/>
      <c r="G15" s="59"/>
      <c r="H15" s="15">
        <f t="shared" ref="H15:O15" si="1">SUM(H14:H14)</f>
        <v>21250000000</v>
      </c>
      <c r="I15" s="15">
        <f t="shared" si="1"/>
        <v>21250000000</v>
      </c>
      <c r="J15" s="15">
        <f t="shared" si="1"/>
        <v>0</v>
      </c>
      <c r="K15" s="15">
        <f t="shared" si="1"/>
        <v>19556692962.419998</v>
      </c>
      <c r="L15" s="15">
        <f t="shared" si="1"/>
        <v>1693307037.5799999</v>
      </c>
      <c r="M15" s="16">
        <f t="shared" si="1"/>
        <v>18209536978.599998</v>
      </c>
      <c r="N15" s="17">
        <f t="shared" si="1"/>
        <v>11599161212.83</v>
      </c>
      <c r="O15" s="18">
        <f t="shared" si="1"/>
        <v>11596518471.719999</v>
      </c>
      <c r="P15" s="19">
        <f>M15/(I15-J15)</f>
        <v>0.85691938722823524</v>
      </c>
      <c r="Q15" s="20">
        <f>N15/(I15-J15)</f>
        <v>0.54584288060376474</v>
      </c>
      <c r="R15" s="21">
        <f>O15/(I15-J15)</f>
        <v>0.54571851631623525</v>
      </c>
      <c r="S15" s="22"/>
      <c r="T15" s="24"/>
    </row>
    <row r="16" spans="1:252" s="9" customFormat="1" ht="22.5" hidden="1" customHeight="1" x14ac:dyDescent="0.25">
      <c r="A16" s="10" t="s">
        <v>20</v>
      </c>
      <c r="B16" s="10" t="s">
        <v>21</v>
      </c>
      <c r="C16" s="10" t="s">
        <v>37</v>
      </c>
      <c r="D16" s="10" t="s">
        <v>23</v>
      </c>
      <c r="E16" s="10" t="s">
        <v>24</v>
      </c>
      <c r="F16" s="10" t="s">
        <v>25</v>
      </c>
      <c r="G16" s="11" t="s">
        <v>38</v>
      </c>
      <c r="H16" s="12">
        <v>308277000</v>
      </c>
      <c r="I16" s="12">
        <v>308277000</v>
      </c>
      <c r="J16" s="12">
        <v>0</v>
      </c>
      <c r="K16" s="12">
        <v>308277000</v>
      </c>
      <c r="L16" s="12">
        <v>0</v>
      </c>
      <c r="M16" s="12">
        <v>185523341</v>
      </c>
      <c r="N16" s="12">
        <v>165428167</v>
      </c>
      <c r="O16" s="12">
        <v>165428167</v>
      </c>
      <c r="P16" s="13">
        <f>M16/(I16-J16)</f>
        <v>0.60180727397762401</v>
      </c>
      <c r="Q16" s="13">
        <f>N16/(I16-J16)</f>
        <v>0.53662182712300954</v>
      </c>
      <c r="R16" s="13">
        <f>O16/(I16-J16)</f>
        <v>0.53662182712300954</v>
      </c>
      <c r="S16" s="23"/>
      <c r="T16" s="23"/>
      <c r="U16" s="23"/>
    </row>
    <row r="17" spans="1:24" s="9" customFormat="1" ht="16.5" hidden="1" customHeight="1" x14ac:dyDescent="0.25">
      <c r="A17" s="10" t="s">
        <v>20</v>
      </c>
      <c r="B17" s="10" t="s">
        <v>21</v>
      </c>
      <c r="C17" s="10" t="s">
        <v>39</v>
      </c>
      <c r="D17" s="10" t="s">
        <v>23</v>
      </c>
      <c r="E17" s="10" t="s">
        <v>24</v>
      </c>
      <c r="F17" s="10" t="s">
        <v>25</v>
      </c>
      <c r="G17" s="11" t="s">
        <v>40</v>
      </c>
      <c r="H17" s="12">
        <v>103200000</v>
      </c>
      <c r="I17" s="12">
        <v>100000</v>
      </c>
      <c r="J17" s="12">
        <v>0</v>
      </c>
      <c r="K17" s="12">
        <v>100000</v>
      </c>
      <c r="L17" s="12">
        <v>0</v>
      </c>
      <c r="M17" s="12">
        <v>0</v>
      </c>
      <c r="N17" s="12">
        <v>0</v>
      </c>
      <c r="O17" s="12">
        <v>0</v>
      </c>
      <c r="P17" s="13">
        <f>M17/I17</f>
        <v>0</v>
      </c>
      <c r="Q17" s="13">
        <f>N17/I17</f>
        <v>0</v>
      </c>
      <c r="R17" s="13">
        <f>O17/I17</f>
        <v>0</v>
      </c>
      <c r="S17" s="23"/>
      <c r="T17" s="23"/>
      <c r="U17" s="23"/>
    </row>
    <row r="18" spans="1:24" s="9" customFormat="1" ht="17.25" customHeight="1" x14ac:dyDescent="0.25">
      <c r="A18" s="59" t="s">
        <v>41</v>
      </c>
      <c r="B18" s="59"/>
      <c r="C18" s="59"/>
      <c r="D18" s="59"/>
      <c r="E18" s="59"/>
      <c r="F18" s="59"/>
      <c r="G18" s="59"/>
      <c r="H18" s="15">
        <f t="shared" ref="H18:O18" si="2">SUM(H16:H17)</f>
        <v>411477000</v>
      </c>
      <c r="I18" s="15">
        <f t="shared" si="2"/>
        <v>308377000</v>
      </c>
      <c r="J18" s="15">
        <f t="shared" si="2"/>
        <v>0</v>
      </c>
      <c r="K18" s="15">
        <f t="shared" si="2"/>
        <v>308377000</v>
      </c>
      <c r="L18" s="15">
        <f t="shared" si="2"/>
        <v>0</v>
      </c>
      <c r="M18" s="16">
        <f t="shared" si="2"/>
        <v>185523341</v>
      </c>
      <c r="N18" s="17">
        <f t="shared" si="2"/>
        <v>165428167</v>
      </c>
      <c r="O18" s="18">
        <f t="shared" si="2"/>
        <v>165428167</v>
      </c>
      <c r="P18" s="19">
        <f>M18/(I18-J18)</f>
        <v>0.60161212087801619</v>
      </c>
      <c r="Q18" s="20">
        <f>N18/(I18-J18)</f>
        <v>0.53644781225577787</v>
      </c>
      <c r="R18" s="21">
        <f>O18/(I18-J18)</f>
        <v>0.53644781225577787</v>
      </c>
      <c r="S18" s="23"/>
      <c r="T18" s="23"/>
      <c r="U18" s="23"/>
    </row>
    <row r="19" spans="1:24" s="9" customFormat="1" ht="20.25" hidden="1" customHeight="1" x14ac:dyDescent="0.25">
      <c r="A19" s="10" t="s">
        <v>20</v>
      </c>
      <c r="B19" s="10" t="s">
        <v>21</v>
      </c>
      <c r="C19" s="10" t="s">
        <v>42</v>
      </c>
      <c r="D19" s="10" t="s">
        <v>23</v>
      </c>
      <c r="E19" s="10" t="s">
        <v>24</v>
      </c>
      <c r="F19" s="10" t="s">
        <v>25</v>
      </c>
      <c r="G19" s="11" t="s">
        <v>43</v>
      </c>
      <c r="H19" s="12">
        <v>29824000</v>
      </c>
      <c r="I19" s="12">
        <v>29824000</v>
      </c>
      <c r="J19" s="12">
        <v>0</v>
      </c>
      <c r="K19" s="12">
        <v>5924000</v>
      </c>
      <c r="L19" s="12">
        <v>23900000</v>
      </c>
      <c r="M19" s="12">
        <v>351000</v>
      </c>
      <c r="N19" s="12">
        <v>351000</v>
      </c>
      <c r="O19" s="12">
        <v>351000</v>
      </c>
      <c r="P19" s="13">
        <f>M19/(I19-J19)</f>
        <v>1.1769045064377683E-2</v>
      </c>
      <c r="Q19" s="13">
        <f>N19/(I19-J19)</f>
        <v>1.1769045064377683E-2</v>
      </c>
      <c r="R19" s="13">
        <f>O19/(I19-J19)</f>
        <v>1.1769045064377683E-2</v>
      </c>
      <c r="S19" s="23"/>
      <c r="T19" s="23"/>
      <c r="U19" s="23"/>
    </row>
    <row r="20" spans="1:24" s="9" customFormat="1" ht="25.5" hidden="1" customHeight="1" x14ac:dyDescent="0.25">
      <c r="A20" s="10" t="s">
        <v>20</v>
      </c>
      <c r="B20" s="10" t="s">
        <v>21</v>
      </c>
      <c r="C20" s="10" t="s">
        <v>44</v>
      </c>
      <c r="D20" s="10" t="s">
        <v>23</v>
      </c>
      <c r="E20" s="10" t="s">
        <v>24</v>
      </c>
      <c r="F20" s="10" t="s">
        <v>25</v>
      </c>
      <c r="G20" s="11" t="s">
        <v>45</v>
      </c>
      <c r="H20" s="12">
        <v>150000000</v>
      </c>
      <c r="I20" s="12">
        <v>150000000</v>
      </c>
      <c r="J20" s="12">
        <v>0</v>
      </c>
      <c r="K20" s="12">
        <v>0</v>
      </c>
      <c r="L20" s="12">
        <v>150000000</v>
      </c>
      <c r="M20" s="12">
        <v>0</v>
      </c>
      <c r="N20" s="12">
        <v>0</v>
      </c>
      <c r="O20" s="12">
        <v>0</v>
      </c>
      <c r="P20" s="13">
        <f>M20/I20</f>
        <v>0</v>
      </c>
      <c r="Q20" s="13">
        <f>N20/I20</f>
        <v>0</v>
      </c>
      <c r="R20" s="13">
        <f>O20/I20</f>
        <v>0</v>
      </c>
      <c r="S20" s="23"/>
      <c r="T20" s="23"/>
      <c r="U20" s="23"/>
    </row>
    <row r="21" spans="1:24" s="9" customFormat="1" ht="16.5" customHeight="1" x14ac:dyDescent="0.25">
      <c r="A21" s="59" t="s">
        <v>46</v>
      </c>
      <c r="B21" s="59"/>
      <c r="C21" s="59"/>
      <c r="D21" s="59"/>
      <c r="E21" s="59"/>
      <c r="F21" s="59"/>
      <c r="G21" s="59"/>
      <c r="H21" s="15">
        <f t="shared" ref="H21:O21" si="3">SUM(H19:H20)</f>
        <v>179824000</v>
      </c>
      <c r="I21" s="15">
        <f t="shared" si="3"/>
        <v>179824000</v>
      </c>
      <c r="J21" s="15">
        <f t="shared" si="3"/>
        <v>0</v>
      </c>
      <c r="K21" s="15">
        <f t="shared" si="3"/>
        <v>5924000</v>
      </c>
      <c r="L21" s="15">
        <f t="shared" si="3"/>
        <v>173900000</v>
      </c>
      <c r="M21" s="16">
        <f t="shared" si="3"/>
        <v>351000</v>
      </c>
      <c r="N21" s="17">
        <f t="shared" si="3"/>
        <v>351000</v>
      </c>
      <c r="O21" s="18">
        <f t="shared" si="3"/>
        <v>351000</v>
      </c>
      <c r="P21" s="19">
        <f>M21/(I21-J21)</f>
        <v>1.9519085327876146E-3</v>
      </c>
      <c r="Q21" s="20">
        <f>N21/(I21-J21)</f>
        <v>1.9519085327876146E-3</v>
      </c>
      <c r="R21" s="21">
        <f>O21/(I21-J21)</f>
        <v>1.9519085327876146E-3</v>
      </c>
      <c r="S21" s="23"/>
      <c r="T21" s="23"/>
      <c r="U21" s="23"/>
    </row>
    <row r="22" spans="1:24" s="9" customFormat="1" ht="16.5" customHeight="1" x14ac:dyDescent="0.25">
      <c r="A22" s="59" t="s">
        <v>47</v>
      </c>
      <c r="B22" s="59"/>
      <c r="C22" s="59"/>
      <c r="D22" s="59"/>
      <c r="E22" s="59"/>
      <c r="F22" s="59"/>
      <c r="G22" s="59"/>
      <c r="H22" s="15">
        <f t="shared" ref="H22:O22" si="4">+H21+H18+H15+H13</f>
        <v>100153330000</v>
      </c>
      <c r="I22" s="15">
        <f t="shared" si="4"/>
        <v>100050230000</v>
      </c>
      <c r="J22" s="15">
        <f t="shared" si="4"/>
        <v>0</v>
      </c>
      <c r="K22" s="15">
        <f t="shared" si="4"/>
        <v>98183022962.419998</v>
      </c>
      <c r="L22" s="15">
        <f t="shared" si="4"/>
        <v>1867207037.5799999</v>
      </c>
      <c r="M22" s="16">
        <f t="shared" si="4"/>
        <v>64690886646.599998</v>
      </c>
      <c r="N22" s="17">
        <f t="shared" si="4"/>
        <v>57964398722.830002</v>
      </c>
      <c r="O22" s="18">
        <f t="shared" si="4"/>
        <v>57929034625.720001</v>
      </c>
      <c r="P22" s="25">
        <f>M22/(I22-J22)</f>
        <v>0.64658408727895977</v>
      </c>
      <c r="Q22" s="26">
        <f>N22/(I22-J22)</f>
        <v>0.57935297822733645</v>
      </c>
      <c r="R22" s="27">
        <f>O22/(I22-J22)</f>
        <v>0.57899951480091549</v>
      </c>
      <c r="S22" s="23"/>
      <c r="T22" s="28"/>
      <c r="U22" s="23"/>
    </row>
    <row r="23" spans="1:24" s="9" customFormat="1" ht="66" hidden="1" customHeight="1" x14ac:dyDescent="0.25">
      <c r="A23" s="10" t="s">
        <v>20</v>
      </c>
      <c r="B23" s="10" t="s">
        <v>21</v>
      </c>
      <c r="C23" s="10" t="s">
        <v>48</v>
      </c>
      <c r="D23" s="10" t="s">
        <v>23</v>
      </c>
      <c r="E23" s="10">
        <v>10</v>
      </c>
      <c r="F23" s="10" t="s">
        <v>49</v>
      </c>
      <c r="G23" s="11" t="s">
        <v>50</v>
      </c>
      <c r="H23" s="12">
        <v>20934471411</v>
      </c>
      <c r="I23" s="12">
        <v>20914064727</v>
      </c>
      <c r="J23" s="12">
        <v>0</v>
      </c>
      <c r="K23" s="12">
        <v>20914064727</v>
      </c>
      <c r="L23" s="12">
        <v>0</v>
      </c>
      <c r="M23" s="12">
        <v>20625322551</v>
      </c>
      <c r="N23" s="12">
        <v>12272520508</v>
      </c>
      <c r="O23" s="12">
        <v>12264851619</v>
      </c>
      <c r="P23" s="13">
        <f>M23/(I23)</f>
        <v>0.98619387575925233</v>
      </c>
      <c r="Q23" s="13">
        <f>N23/(I23-J23)</f>
        <v>0.58680704435978004</v>
      </c>
      <c r="R23" s="13">
        <f>O23/(I23-J23)</f>
        <v>0.58644035863416399</v>
      </c>
      <c r="S23" s="29"/>
      <c r="T23" s="29"/>
      <c r="U23" s="29"/>
    </row>
    <row r="24" spans="1:24" s="9" customFormat="1" ht="75.75" hidden="1" customHeight="1" x14ac:dyDescent="0.25">
      <c r="A24" s="10" t="s">
        <v>20</v>
      </c>
      <c r="B24" s="10" t="s">
        <v>21</v>
      </c>
      <c r="C24" s="10" t="s">
        <v>51</v>
      </c>
      <c r="D24" s="10" t="s">
        <v>23</v>
      </c>
      <c r="E24" s="10">
        <v>10</v>
      </c>
      <c r="F24" s="10" t="s">
        <v>49</v>
      </c>
      <c r="G24" s="11" t="s">
        <v>52</v>
      </c>
      <c r="H24" s="12">
        <v>8044499796</v>
      </c>
      <c r="I24" s="12">
        <v>8026007548</v>
      </c>
      <c r="J24" s="12">
        <v>0</v>
      </c>
      <c r="K24" s="12">
        <v>8026007548</v>
      </c>
      <c r="L24" s="12">
        <v>0</v>
      </c>
      <c r="M24" s="12">
        <v>5580546704</v>
      </c>
      <c r="N24" s="12">
        <v>3408924313</v>
      </c>
      <c r="O24" s="12">
        <v>3408924313</v>
      </c>
      <c r="P24" s="13">
        <f>M24/(I24)</f>
        <v>0.69530793120056511</v>
      </c>
      <c r="Q24" s="13">
        <f>N24/(I24)</f>
        <v>0.42473475044880432</v>
      </c>
      <c r="R24" s="13">
        <f>O24/(I24)</f>
        <v>0.42473475044880432</v>
      </c>
      <c r="S24" s="29"/>
      <c r="T24" s="29"/>
      <c r="U24" s="29"/>
    </row>
    <row r="25" spans="1:24" s="9" customFormat="1" ht="15" customHeight="1" x14ac:dyDescent="0.25">
      <c r="A25" s="59" t="s">
        <v>53</v>
      </c>
      <c r="B25" s="59"/>
      <c r="C25" s="59"/>
      <c r="D25" s="59"/>
      <c r="E25" s="59"/>
      <c r="F25" s="59"/>
      <c r="G25" s="59"/>
      <c r="H25" s="15">
        <f t="shared" ref="H25:O25" si="5">SUM(H23:H24)</f>
        <v>28978971207</v>
      </c>
      <c r="I25" s="15">
        <f t="shared" si="5"/>
        <v>28940072275</v>
      </c>
      <c r="J25" s="15">
        <f t="shared" si="5"/>
        <v>0</v>
      </c>
      <c r="K25" s="15">
        <f t="shared" si="5"/>
        <v>28940072275</v>
      </c>
      <c r="L25" s="15">
        <f t="shared" si="5"/>
        <v>0</v>
      </c>
      <c r="M25" s="16">
        <f t="shared" si="5"/>
        <v>26205869255</v>
      </c>
      <c r="N25" s="17">
        <f t="shared" si="5"/>
        <v>15681444821</v>
      </c>
      <c r="O25" s="18">
        <f t="shared" si="5"/>
        <v>15673775932</v>
      </c>
      <c r="P25" s="19">
        <f>M25/(I25)</f>
        <v>0.90552190077417494</v>
      </c>
      <c r="Q25" s="20">
        <f>N25/(I25)</f>
        <v>0.54185921417157212</v>
      </c>
      <c r="R25" s="21">
        <f>O25/(I25)</f>
        <v>0.54159422212431219</v>
      </c>
      <c r="S25" s="23"/>
      <c r="T25" s="23"/>
      <c r="U25" s="23"/>
      <c r="V25" s="30"/>
      <c r="W25" s="30"/>
      <c r="X25" s="30"/>
    </row>
    <row r="26" spans="1:24" s="9" customFormat="1" ht="69.75" hidden="1" customHeight="1" x14ac:dyDescent="0.25">
      <c r="A26" s="10" t="s">
        <v>54</v>
      </c>
      <c r="B26" s="10" t="s">
        <v>55</v>
      </c>
      <c r="C26" s="10" t="s">
        <v>56</v>
      </c>
      <c r="D26" s="10" t="s">
        <v>57</v>
      </c>
      <c r="E26" s="10" t="s">
        <v>58</v>
      </c>
      <c r="F26" s="10" t="s">
        <v>49</v>
      </c>
      <c r="G26" s="11" t="s">
        <v>50</v>
      </c>
      <c r="H26" s="12">
        <v>931994679</v>
      </c>
      <c r="I26" s="12">
        <v>688880256</v>
      </c>
      <c r="J26" s="12">
        <v>0</v>
      </c>
      <c r="K26" s="12">
        <v>688880256</v>
      </c>
      <c r="L26" s="12">
        <v>0</v>
      </c>
      <c r="M26" s="12">
        <v>687223541</v>
      </c>
      <c r="N26" s="12">
        <v>685711499.20000005</v>
      </c>
      <c r="O26" s="12">
        <v>685711499.20000005</v>
      </c>
      <c r="P26" s="13">
        <f t="shared" ref="P26:P33" si="6">M26/(I26-J26)</f>
        <v>0.99759506099126749</v>
      </c>
      <c r="Q26" s="13">
        <f t="shared" ref="Q26:Q33" si="7">N26/(I26-J26)</f>
        <v>0.99540013409819661</v>
      </c>
      <c r="R26" s="13">
        <f t="shared" ref="R26:R33" si="8">O26/(I26-J26)</f>
        <v>0.99540013409819661</v>
      </c>
      <c r="S26" s="23"/>
      <c r="T26" s="23"/>
      <c r="U26" s="23"/>
    </row>
    <row r="27" spans="1:24" s="9" customFormat="1" ht="69.75" hidden="1" customHeight="1" x14ac:dyDescent="0.25">
      <c r="A27" s="10" t="s">
        <v>54</v>
      </c>
      <c r="B27" s="10" t="s">
        <v>55</v>
      </c>
      <c r="C27" s="10" t="s">
        <v>59</v>
      </c>
      <c r="D27" s="10" t="s">
        <v>57</v>
      </c>
      <c r="E27" s="10" t="s">
        <v>58</v>
      </c>
      <c r="F27" s="10" t="s">
        <v>49</v>
      </c>
      <c r="G27" s="11" t="s">
        <v>50</v>
      </c>
      <c r="H27" s="12">
        <v>33111621918</v>
      </c>
      <c r="I27" s="12">
        <v>31398345632</v>
      </c>
      <c r="J27" s="12">
        <v>0</v>
      </c>
      <c r="K27" s="12">
        <v>31398345632</v>
      </c>
      <c r="L27" s="12">
        <v>0</v>
      </c>
      <c r="M27" s="12">
        <v>30476408201</v>
      </c>
      <c r="N27" s="12">
        <v>17896936605.599998</v>
      </c>
      <c r="O27" s="12">
        <v>17681484473.599998</v>
      </c>
      <c r="P27" s="13">
        <f t="shared" si="6"/>
        <v>0.97063738829410184</v>
      </c>
      <c r="Q27" s="13">
        <f t="shared" si="7"/>
        <v>0.56999616525528407</v>
      </c>
      <c r="R27" s="13">
        <f t="shared" si="8"/>
        <v>0.56313427085724233</v>
      </c>
      <c r="S27" s="23"/>
      <c r="T27" s="23"/>
      <c r="U27" s="23"/>
    </row>
    <row r="28" spans="1:24" s="9" customFormat="1" ht="69.75" hidden="1" customHeight="1" x14ac:dyDescent="0.25">
      <c r="A28" s="10" t="s">
        <v>54</v>
      </c>
      <c r="B28" s="10" t="s">
        <v>55</v>
      </c>
      <c r="C28" s="10" t="s">
        <v>59</v>
      </c>
      <c r="D28" s="10" t="s">
        <v>57</v>
      </c>
      <c r="E28" s="10" t="s">
        <v>60</v>
      </c>
      <c r="F28" s="10" t="s">
        <v>49</v>
      </c>
      <c r="G28" s="11" t="s">
        <v>50</v>
      </c>
      <c r="H28" s="12">
        <v>41766219076</v>
      </c>
      <c r="I28" s="12">
        <v>41755969698</v>
      </c>
      <c r="J28" s="12">
        <v>0</v>
      </c>
      <c r="K28" s="12">
        <v>41755969698</v>
      </c>
      <c r="L28" s="12">
        <v>0</v>
      </c>
      <c r="M28" s="12">
        <v>41405431991</v>
      </c>
      <c r="N28" s="12">
        <v>23874778792</v>
      </c>
      <c r="O28" s="12">
        <v>23866949654</v>
      </c>
      <c r="P28" s="13">
        <f t="shared" si="6"/>
        <v>0.99160508761896171</v>
      </c>
      <c r="Q28" s="13">
        <f t="shared" si="7"/>
        <v>0.57176923358921627</v>
      </c>
      <c r="R28" s="13">
        <f t="shared" si="8"/>
        <v>0.5715817361354002</v>
      </c>
      <c r="S28" s="23"/>
      <c r="T28" s="23"/>
      <c r="U28" s="23"/>
    </row>
    <row r="29" spans="1:24" s="9" customFormat="1" ht="69.75" hidden="1" customHeight="1" x14ac:dyDescent="0.25">
      <c r="A29" s="10" t="s">
        <v>54</v>
      </c>
      <c r="B29" s="10" t="s">
        <v>55</v>
      </c>
      <c r="C29" s="10" t="s">
        <v>61</v>
      </c>
      <c r="D29" s="10" t="s">
        <v>57</v>
      </c>
      <c r="E29" s="10" t="s">
        <v>58</v>
      </c>
      <c r="F29" s="10" t="s">
        <v>49</v>
      </c>
      <c r="G29" s="11" t="s">
        <v>52</v>
      </c>
      <c r="H29" s="12">
        <v>693925961</v>
      </c>
      <c r="I29" s="12">
        <v>659835532.29999995</v>
      </c>
      <c r="J29" s="12">
        <v>0</v>
      </c>
      <c r="K29" s="12">
        <v>659835532.29999995</v>
      </c>
      <c r="L29" s="12">
        <v>0</v>
      </c>
      <c r="M29" s="12">
        <v>659835532.29999995</v>
      </c>
      <c r="N29" s="12">
        <v>657857128.08000004</v>
      </c>
      <c r="O29" s="12">
        <v>657857128.08000004</v>
      </c>
      <c r="P29" s="13">
        <f t="shared" si="6"/>
        <v>1</v>
      </c>
      <c r="Q29" s="13">
        <f t="shared" si="7"/>
        <v>0.99700167068435408</v>
      </c>
      <c r="R29" s="13">
        <f t="shared" si="8"/>
        <v>0.99700167068435408</v>
      </c>
      <c r="S29" s="23"/>
      <c r="T29" s="23"/>
      <c r="U29" s="23"/>
    </row>
    <row r="30" spans="1:24" s="9" customFormat="1" ht="77.25" hidden="1" customHeight="1" x14ac:dyDescent="0.25">
      <c r="A30" s="10" t="s">
        <v>54</v>
      </c>
      <c r="B30" s="10" t="s">
        <v>55</v>
      </c>
      <c r="C30" s="10" t="s">
        <v>62</v>
      </c>
      <c r="D30" s="10" t="s">
        <v>57</v>
      </c>
      <c r="E30" s="10" t="s">
        <v>58</v>
      </c>
      <c r="F30" s="10" t="s">
        <v>49</v>
      </c>
      <c r="G30" s="11" t="s">
        <v>52</v>
      </c>
      <c r="H30" s="12">
        <v>23631934184</v>
      </c>
      <c r="I30" s="12">
        <v>19740814837.169998</v>
      </c>
      <c r="J30" s="12">
        <v>0</v>
      </c>
      <c r="K30" s="12">
        <v>19740814837.169998</v>
      </c>
      <c r="L30" s="12">
        <v>0</v>
      </c>
      <c r="M30" s="12">
        <v>16812964920.17</v>
      </c>
      <c r="N30" s="12">
        <v>8938993928.6100006</v>
      </c>
      <c r="O30" s="12">
        <v>8283587524.6300001</v>
      </c>
      <c r="P30" s="13">
        <f t="shared" si="6"/>
        <v>0.85168545771032977</v>
      </c>
      <c r="Q30" s="13">
        <f t="shared" si="7"/>
        <v>0.45281788023150699</v>
      </c>
      <c r="R30" s="13">
        <f t="shared" si="8"/>
        <v>0.41961730521036172</v>
      </c>
      <c r="S30" s="23"/>
      <c r="T30" s="23"/>
      <c r="U30" s="23"/>
    </row>
    <row r="31" spans="1:24" s="9" customFormat="1" ht="17.25" customHeight="1" x14ac:dyDescent="0.25">
      <c r="A31" s="59" t="s">
        <v>63</v>
      </c>
      <c r="B31" s="59"/>
      <c r="C31" s="59"/>
      <c r="D31" s="59"/>
      <c r="E31" s="59"/>
      <c r="F31" s="59"/>
      <c r="G31" s="59"/>
      <c r="H31" s="15">
        <f t="shared" ref="H31:O31" si="9">SUM(H26:H30)</f>
        <v>100135695818</v>
      </c>
      <c r="I31" s="15">
        <f t="shared" si="9"/>
        <v>94243845955.470001</v>
      </c>
      <c r="J31" s="15">
        <f t="shared" si="9"/>
        <v>0</v>
      </c>
      <c r="K31" s="15">
        <f t="shared" si="9"/>
        <v>94243845955.470001</v>
      </c>
      <c r="L31" s="15">
        <f t="shared" si="9"/>
        <v>0</v>
      </c>
      <c r="M31" s="16">
        <f t="shared" si="9"/>
        <v>90041864185.470001</v>
      </c>
      <c r="N31" s="17">
        <f t="shared" si="9"/>
        <v>52054277953.490005</v>
      </c>
      <c r="O31" s="18">
        <f t="shared" si="9"/>
        <v>51175590279.510002</v>
      </c>
      <c r="P31" s="19">
        <f t="shared" si="6"/>
        <v>0.95541372778881051</v>
      </c>
      <c r="Q31" s="20">
        <f t="shared" si="7"/>
        <v>0.5523360960681245</v>
      </c>
      <c r="R31" s="21">
        <f t="shared" si="8"/>
        <v>0.54301254114449393</v>
      </c>
      <c r="S31" s="23"/>
      <c r="T31" s="23"/>
      <c r="U31" s="23"/>
    </row>
    <row r="32" spans="1:24" s="9" customFormat="1" ht="16.5" customHeight="1" x14ac:dyDescent="0.25">
      <c r="A32" s="59" t="s">
        <v>64</v>
      </c>
      <c r="B32" s="59"/>
      <c r="C32" s="59"/>
      <c r="D32" s="59"/>
      <c r="E32" s="59"/>
      <c r="F32" s="59"/>
      <c r="G32" s="59"/>
      <c r="H32" s="15">
        <f t="shared" ref="H32:N32" si="10">+H31+H25</f>
        <v>129114667025</v>
      </c>
      <c r="I32" s="15">
        <f t="shared" si="10"/>
        <v>123183918230.47</v>
      </c>
      <c r="J32" s="15">
        <f t="shared" si="10"/>
        <v>0</v>
      </c>
      <c r="K32" s="15">
        <f t="shared" si="10"/>
        <v>123183918230.47</v>
      </c>
      <c r="L32" s="15">
        <f t="shared" si="10"/>
        <v>0</v>
      </c>
      <c r="M32" s="16">
        <f t="shared" si="10"/>
        <v>116247733440.47</v>
      </c>
      <c r="N32" s="17">
        <f t="shared" si="10"/>
        <v>67735722774.490005</v>
      </c>
      <c r="O32" s="18">
        <f>+O25+O31</f>
        <v>66849366211.510002</v>
      </c>
      <c r="P32" s="25">
        <f t="shared" si="6"/>
        <v>0.9436924487413787</v>
      </c>
      <c r="Q32" s="26">
        <f t="shared" si="7"/>
        <v>0.54987472185906916</v>
      </c>
      <c r="R32" s="27">
        <f t="shared" si="8"/>
        <v>0.54267932999532209</v>
      </c>
      <c r="S32" s="23"/>
      <c r="T32" s="23"/>
      <c r="U32" s="23"/>
    </row>
    <row r="33" spans="1:21" s="9" customFormat="1" ht="17.25" customHeight="1" x14ac:dyDescent="0.25">
      <c r="A33" s="59" t="s">
        <v>65</v>
      </c>
      <c r="B33" s="59"/>
      <c r="C33" s="59"/>
      <c r="D33" s="59"/>
      <c r="E33" s="59"/>
      <c r="F33" s="59"/>
      <c r="G33" s="59"/>
      <c r="H33" s="31">
        <f t="shared" ref="H33:N33" si="11">+H32+H22</f>
        <v>229267997025</v>
      </c>
      <c r="I33" s="31">
        <f t="shared" si="11"/>
        <v>223234148230.47</v>
      </c>
      <c r="J33" s="31">
        <f t="shared" si="11"/>
        <v>0</v>
      </c>
      <c r="K33" s="31">
        <f t="shared" si="11"/>
        <v>221366941192.89001</v>
      </c>
      <c r="L33" s="31">
        <f t="shared" si="11"/>
        <v>1867207037.5799999</v>
      </c>
      <c r="M33" s="32">
        <f t="shared" si="11"/>
        <v>180938620087.07001</v>
      </c>
      <c r="N33" s="33">
        <f t="shared" si="11"/>
        <v>125700121497.32001</v>
      </c>
      <c r="O33" s="34">
        <f>+O22+O32</f>
        <v>124778400837.23001</v>
      </c>
      <c r="P33" s="25">
        <f t="shared" si="6"/>
        <v>0.81053289347231272</v>
      </c>
      <c r="Q33" s="26">
        <f t="shared" si="7"/>
        <v>0.56308643858351581</v>
      </c>
      <c r="R33" s="27">
        <f t="shared" si="8"/>
        <v>0.55895749743631107</v>
      </c>
      <c r="S33" s="23"/>
      <c r="T33" s="23"/>
      <c r="U33" s="23"/>
    </row>
    <row r="34" spans="1:21" x14ac:dyDescent="0.25">
      <c r="A34" s="35"/>
      <c r="B34" s="35"/>
      <c r="C34" s="35"/>
      <c r="D34" s="35"/>
      <c r="E34" s="35"/>
      <c r="F34" s="35"/>
      <c r="G34" s="35"/>
      <c r="H34" s="35"/>
      <c r="I34" s="36">
        <f>+H33-I33</f>
        <v>6033848794.5299988</v>
      </c>
      <c r="J34" s="35"/>
      <c r="K34" s="36"/>
      <c r="L34" s="36"/>
      <c r="M34" s="36"/>
      <c r="N34" s="35"/>
      <c r="O34" s="36"/>
      <c r="P34" s="35"/>
      <c r="Q34" s="35"/>
      <c r="R34" s="35"/>
      <c r="S34" s="37"/>
      <c r="T34" s="37"/>
      <c r="U34" s="37"/>
    </row>
    <row r="35" spans="1:21" ht="15.75" customHeight="1" x14ac:dyDescent="0.25">
      <c r="A35" s="60" t="s">
        <v>66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</row>
    <row r="36" spans="1:21" ht="6" customHeight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</row>
    <row r="37" spans="1:21" ht="22.5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 t="s">
        <v>6</v>
      </c>
      <c r="F37" s="3" t="s">
        <v>7</v>
      </c>
      <c r="G37" s="3" t="s">
        <v>8</v>
      </c>
      <c r="H37" s="4" t="s">
        <v>9</v>
      </c>
      <c r="I37" s="4" t="s">
        <v>10</v>
      </c>
      <c r="J37" s="4" t="s">
        <v>11</v>
      </c>
      <c r="K37" s="4" t="s">
        <v>12</v>
      </c>
      <c r="L37" s="4" t="s">
        <v>13</v>
      </c>
      <c r="M37" s="5" t="s">
        <v>14</v>
      </c>
      <c r="N37" s="6" t="s">
        <v>15</v>
      </c>
      <c r="O37" s="7" t="s">
        <v>16</v>
      </c>
      <c r="P37" s="5" t="s">
        <v>17</v>
      </c>
      <c r="Q37" s="6" t="s">
        <v>18</v>
      </c>
      <c r="R37" s="7" t="s">
        <v>19</v>
      </c>
    </row>
    <row r="38" spans="1:21" ht="27.75" hidden="1" customHeight="1" x14ac:dyDescent="0.25">
      <c r="A38" s="10" t="s">
        <v>67</v>
      </c>
      <c r="B38" s="10" t="s">
        <v>21</v>
      </c>
      <c r="C38" s="10" t="s">
        <v>68</v>
      </c>
      <c r="D38" s="10" t="s">
        <v>23</v>
      </c>
      <c r="E38" s="10" t="s">
        <v>24</v>
      </c>
      <c r="F38" s="10" t="s">
        <v>49</v>
      </c>
      <c r="G38" s="11" t="s">
        <v>69</v>
      </c>
      <c r="H38" s="12">
        <v>6810700899.1700001</v>
      </c>
      <c r="I38" s="12">
        <v>31357307010.169998</v>
      </c>
      <c r="J38" s="12">
        <v>0</v>
      </c>
      <c r="K38" s="12">
        <v>31043266240</v>
      </c>
      <c r="L38" s="12">
        <v>314040770.17000002</v>
      </c>
      <c r="M38" s="12">
        <v>29886508000</v>
      </c>
      <c r="N38" s="12">
        <v>24367673834.990002</v>
      </c>
      <c r="O38" s="12">
        <v>24330197014.990002</v>
      </c>
      <c r="P38" s="13">
        <f>M38/I38</f>
        <v>0.9530954935099184</v>
      </c>
      <c r="Q38" s="13">
        <f>N38/I38</f>
        <v>0.77709714763091498</v>
      </c>
      <c r="R38" s="13">
        <f>O38/I38</f>
        <v>0.77590199334078913</v>
      </c>
      <c r="S38" s="39" t="s">
        <v>70</v>
      </c>
      <c r="T38" s="39"/>
      <c r="U38" s="39"/>
    </row>
    <row r="39" spans="1:21" s="9" customFormat="1" ht="15" customHeight="1" x14ac:dyDescent="0.25">
      <c r="A39" s="59" t="s">
        <v>36</v>
      </c>
      <c r="B39" s="59"/>
      <c r="C39" s="59"/>
      <c r="D39" s="59"/>
      <c r="E39" s="59"/>
      <c r="F39" s="59"/>
      <c r="G39" s="59"/>
      <c r="H39" s="15">
        <f t="shared" ref="H39:O39" si="12">SUM(H38:H38)</f>
        <v>6810700899.1700001</v>
      </c>
      <c r="I39" s="15">
        <f t="shared" si="12"/>
        <v>31357307010.169998</v>
      </c>
      <c r="J39" s="15">
        <f t="shared" si="12"/>
        <v>0</v>
      </c>
      <c r="K39" s="15">
        <f t="shared" si="12"/>
        <v>31043266240</v>
      </c>
      <c r="L39" s="15">
        <f t="shared" si="12"/>
        <v>314040770.17000002</v>
      </c>
      <c r="M39" s="16">
        <f t="shared" si="12"/>
        <v>29886508000</v>
      </c>
      <c r="N39" s="17">
        <f t="shared" si="12"/>
        <v>24367673834.990002</v>
      </c>
      <c r="O39" s="18">
        <f t="shared" si="12"/>
        <v>24330197014.990002</v>
      </c>
      <c r="P39" s="19">
        <f>M39/I39</f>
        <v>0.9530954935099184</v>
      </c>
      <c r="Q39" s="20">
        <f>N39/I39</f>
        <v>0.77709714763091498</v>
      </c>
      <c r="R39" s="21">
        <f>O39/I39</f>
        <v>0.77590199334078913</v>
      </c>
      <c r="S39" s="22"/>
    </row>
    <row r="40" spans="1:21" s="9" customFormat="1" ht="16.5" customHeight="1" x14ac:dyDescent="0.25">
      <c r="A40" s="59" t="s">
        <v>71</v>
      </c>
      <c r="B40" s="59"/>
      <c r="C40" s="59"/>
      <c r="D40" s="59"/>
      <c r="E40" s="59"/>
      <c r="F40" s="59"/>
      <c r="G40" s="59"/>
      <c r="H40" s="15">
        <f t="shared" ref="H40:O40" si="13">+H39</f>
        <v>6810700899.1700001</v>
      </c>
      <c r="I40" s="15">
        <f t="shared" si="13"/>
        <v>31357307010.169998</v>
      </c>
      <c r="J40" s="15">
        <f t="shared" si="13"/>
        <v>0</v>
      </c>
      <c r="K40" s="15">
        <f t="shared" si="13"/>
        <v>31043266240</v>
      </c>
      <c r="L40" s="15">
        <f t="shared" si="13"/>
        <v>314040770.17000002</v>
      </c>
      <c r="M40" s="16">
        <f t="shared" si="13"/>
        <v>29886508000</v>
      </c>
      <c r="N40" s="17">
        <f t="shared" si="13"/>
        <v>24367673834.990002</v>
      </c>
      <c r="O40" s="18">
        <f t="shared" si="13"/>
        <v>24330197014.990002</v>
      </c>
      <c r="P40" s="25">
        <f>M40/I40</f>
        <v>0.9530954935099184</v>
      </c>
      <c r="Q40" s="26">
        <f>N40/I40</f>
        <v>0.77709714763091498</v>
      </c>
      <c r="R40" s="27">
        <f>O40/I40</f>
        <v>0.77590199334078913</v>
      </c>
      <c r="S40" s="22"/>
    </row>
    <row r="41" spans="1:21" s="9" customFormat="1" ht="16.5" customHeight="1" x14ac:dyDescent="0.25">
      <c r="A41" s="57" t="s">
        <v>72</v>
      </c>
      <c r="B41" s="57"/>
      <c r="C41" s="57"/>
      <c r="D41" s="57"/>
      <c r="E41" s="57"/>
      <c r="F41" s="57"/>
      <c r="G41" s="57"/>
      <c r="H41" s="40">
        <f t="shared" ref="H41:O41" si="14">+H33+H40</f>
        <v>236078697924.17001</v>
      </c>
      <c r="I41" s="40">
        <f t="shared" si="14"/>
        <v>254591455240.64001</v>
      </c>
      <c r="J41" s="40">
        <f t="shared" si="14"/>
        <v>0</v>
      </c>
      <c r="K41" s="40">
        <f t="shared" si="14"/>
        <v>252410207432.89001</v>
      </c>
      <c r="L41" s="40">
        <f t="shared" si="14"/>
        <v>2181247807.75</v>
      </c>
      <c r="M41" s="41">
        <f t="shared" si="14"/>
        <v>210825128087.07001</v>
      </c>
      <c r="N41" s="42">
        <f t="shared" si="14"/>
        <v>150067795332.31</v>
      </c>
      <c r="O41" s="43">
        <f t="shared" si="14"/>
        <v>149108597852.22</v>
      </c>
      <c r="P41" s="44">
        <f>M41/(I41-J41)</f>
        <v>0.82809192432557466</v>
      </c>
      <c r="Q41" s="45">
        <f>N41/(I41-J41)</f>
        <v>0.58944553025342428</v>
      </c>
      <c r="R41" s="46">
        <f>O41/(I41-J41)</f>
        <v>0.58567793530730428</v>
      </c>
      <c r="S41" s="47"/>
    </row>
    <row r="42" spans="1:2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48"/>
      <c r="N42" s="35"/>
      <c r="O42" s="49"/>
      <c r="P42" s="35"/>
      <c r="Q42" s="35"/>
      <c r="R42" s="35"/>
    </row>
    <row r="43" spans="1:21" x14ac:dyDescent="0.25">
      <c r="A43" s="58" t="s">
        <v>73</v>
      </c>
      <c r="B43" s="58"/>
      <c r="C43" s="58"/>
      <c r="D43" s="58"/>
      <c r="E43" s="58"/>
      <c r="F43" s="58"/>
      <c r="G43" s="35"/>
      <c r="H43" s="36"/>
      <c r="I43" s="49"/>
      <c r="J43" s="35"/>
      <c r="K43" s="50"/>
      <c r="L43" s="35"/>
      <c r="M43" s="48"/>
      <c r="N43" s="36"/>
      <c r="O43" s="35"/>
      <c r="P43" s="35"/>
      <c r="Q43" s="35"/>
      <c r="R43" s="35"/>
    </row>
    <row r="44" spans="1:21" x14ac:dyDescent="0.25">
      <c r="A44" s="58" t="s">
        <v>74</v>
      </c>
      <c r="B44" s="58"/>
      <c r="C44" s="58"/>
      <c r="D44" s="58"/>
      <c r="E44" s="58"/>
      <c r="F44" s="51"/>
      <c r="G44" s="35"/>
      <c r="H44" s="36"/>
      <c r="I44" s="35"/>
      <c r="J44" s="52"/>
      <c r="K44" s="35"/>
      <c r="L44" s="36"/>
      <c r="M44" s="35"/>
      <c r="N44" s="35"/>
      <c r="O44" s="35"/>
      <c r="P44" s="35"/>
      <c r="Q44" s="35"/>
      <c r="R44" s="35"/>
    </row>
    <row r="45" spans="1:21" x14ac:dyDescent="0.25">
      <c r="A45" s="58" t="s">
        <v>75</v>
      </c>
      <c r="B45" s="58"/>
      <c r="C45" s="58"/>
      <c r="D45" s="58"/>
      <c r="E45" s="58"/>
      <c r="F45" s="58"/>
      <c r="G45" s="35"/>
      <c r="H45" s="35"/>
      <c r="I45" s="35"/>
      <c r="J45" s="35"/>
      <c r="K45" s="35"/>
      <c r="L45" s="35"/>
      <c r="M45" s="35"/>
      <c r="N45" s="36"/>
      <c r="O45" s="35"/>
      <c r="P45" s="35"/>
      <c r="Q45" s="35"/>
      <c r="R45" s="35"/>
    </row>
    <row r="46" spans="1:21" x14ac:dyDescent="0.25">
      <c r="A46" s="58" t="s">
        <v>76</v>
      </c>
      <c r="B46" s="58"/>
      <c r="C46" s="58"/>
      <c r="D46" s="58"/>
      <c r="E46" s="58"/>
      <c r="F46" s="58"/>
      <c r="G46" s="35"/>
      <c r="H46" s="35"/>
      <c r="I46" s="35"/>
      <c r="J46" s="35"/>
      <c r="K46" s="35"/>
      <c r="L46" s="35"/>
      <c r="M46" s="35"/>
      <c r="N46" s="36"/>
      <c r="O46" s="35"/>
      <c r="P46" s="35"/>
      <c r="Q46" s="35"/>
      <c r="R46" s="35"/>
    </row>
    <row r="47" spans="1:21" ht="15.75" customHeight="1" x14ac:dyDescent="0.25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</row>
    <row r="55" spans="11:11" x14ac:dyDescent="0.25">
      <c r="K55" s="53"/>
    </row>
  </sheetData>
  <mergeCells count="36">
    <mergeCell ref="A3:R3"/>
    <mergeCell ref="A4:R4"/>
    <mergeCell ref="A5:R5"/>
    <mergeCell ref="A6:R6"/>
    <mergeCell ref="A7:R7"/>
    <mergeCell ref="HI7:IB7"/>
    <mergeCell ref="IC7:IR7"/>
    <mergeCell ref="T8:U8"/>
    <mergeCell ref="A13:G13"/>
    <mergeCell ref="A15:G15"/>
    <mergeCell ref="DM7:EF7"/>
    <mergeCell ref="EG7:EZ7"/>
    <mergeCell ref="FA7:FT7"/>
    <mergeCell ref="FU7:GN7"/>
    <mergeCell ref="GO7:HH7"/>
    <mergeCell ref="S7:AJ7"/>
    <mergeCell ref="AK7:BD7"/>
    <mergeCell ref="BE7:BX7"/>
    <mergeCell ref="BY7:CR7"/>
    <mergeCell ref="CS7:DL7"/>
    <mergeCell ref="A18:G18"/>
    <mergeCell ref="A21:G21"/>
    <mergeCell ref="A22:G22"/>
    <mergeCell ref="A25:G25"/>
    <mergeCell ref="A31:G31"/>
    <mergeCell ref="A32:G32"/>
    <mergeCell ref="A33:G33"/>
    <mergeCell ref="A35:R35"/>
    <mergeCell ref="A39:G39"/>
    <mergeCell ref="A40:G40"/>
    <mergeCell ref="A47:L47"/>
    <mergeCell ref="A41:G41"/>
    <mergeCell ref="A43:F43"/>
    <mergeCell ref="A44:E44"/>
    <mergeCell ref="A45:F45"/>
    <mergeCell ref="A46:F46"/>
  </mergeCells>
  <printOptions horizontalCentered="1" verticalCentered="1"/>
  <pageMargins left="0" right="0.196527777777778" top="0.2" bottom="0" header="0.511811023622047" footer="0.511811023622047"/>
  <pageSetup paperSize="5" orientation="landscape" horizontalDpi="300" verticalDpi="300"/>
  <colBreaks count="1" manualBreakCount="1">
    <brk id="18" max="1048575" man="1"/>
  </col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fb3877e-8e8c-46f6-9121-060281b93766">
      <Terms xmlns="http://schemas.microsoft.com/office/infopath/2007/PartnerControls"/>
    </lcf76f155ced4ddcb4097134ff3c332f>
    <TaxCatchAll xmlns="63d09607-1c1a-4d88-bd39-8b81361a4e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49F0A6D857A34C88E4844C21EBEEB9" ma:contentTypeVersion="24" ma:contentTypeDescription="Crear nuevo documento." ma:contentTypeScope="" ma:versionID="f6cc387b2e2ecfa136ca609b76caaa3c">
  <xsd:schema xmlns:xsd="http://www.w3.org/2001/XMLSchema" xmlns:xs="http://www.w3.org/2001/XMLSchema" xmlns:p="http://schemas.microsoft.com/office/2006/metadata/properties" xmlns:ns1="http://schemas.microsoft.com/sharepoint/v3" xmlns:ns2="63d09607-1c1a-4d88-bd39-8b81361a4e46" xmlns:ns3="cfb3877e-8e8c-46f6-9121-060281b93766" targetNamespace="http://schemas.microsoft.com/office/2006/metadata/properties" ma:root="true" ma:fieldsID="7f251541572da794236d09d86bee68f9" ns1:_="" ns2:_="" ns3:_="">
    <xsd:import namespace="http://schemas.microsoft.com/sharepoint/v3"/>
    <xsd:import namespace="63d09607-1c1a-4d88-bd39-8b81361a4e46"/>
    <xsd:import namespace="cfb3877e-8e8c-46f6-9121-060281b9376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1:_ip_UnifiedCompliancePolicyProperties" minOccurs="0"/>
                <xsd:element ref="ns1:_ip_UnifiedCompliancePolicyUIAction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ObjectDetectorVersions" minOccurs="0"/>
                <xsd:element ref="ns3:MediaServiceLocation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09607-1c1a-4d88-bd39-8b81361a4e4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cf9f5d1f-a6ad-469e-a339-f886a2335269}" ma:internalName="TaxCatchAll" ma:showField="CatchAllData" ma:web="63d09607-1c1a-4d88-bd39-8b81361a4e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b3877e-8e8c-46f6-9121-060281b937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fdc7f6f-3be3-4e08-9ed6-0e434c3b9f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E6250A-DF7A-44F9-BB4E-6861827B25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F3B20D-F282-4DCB-9E07-425329C2FA3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cfb3877e-8e8c-46f6-9121-060281b93766"/>
    <ds:schemaRef ds:uri="63d09607-1c1a-4d88-bd39-8b81361a4e46"/>
  </ds:schemaRefs>
</ds:datastoreItem>
</file>

<file path=customXml/itemProps3.xml><?xml version="1.0" encoding="utf-8"?>
<ds:datastoreItem xmlns:ds="http://schemas.openxmlformats.org/officeDocument/2006/customXml" ds:itemID="{470C4279-1996-4195-9A68-7B478DA9E0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3d09607-1c1a-4d88-bd39-8b81361a4e46"/>
    <ds:schemaRef ds:uri="cfb3877e-8e8c-46f6-9121-060281b937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EJEC CONSOLIDADA</vt:lpstr>
      <vt:lpstr>EJEC CONSOLIDADA (2)</vt:lpstr>
      <vt:lpstr>'EJEC CONSOLIDADA'!Área_de_impresión</vt:lpstr>
      <vt:lpstr>'EJEC CONSOLIDADA (2)'!Área_de_impresión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Angela Gil Santa</dc:creator>
  <dc:description/>
  <cp:lastModifiedBy>Angela Gil Santa</cp:lastModifiedBy>
  <cp:revision>0</cp:revision>
  <cp:lastPrinted>2026-06-01T16:15:53Z</cp:lastPrinted>
  <dcterms:created xsi:type="dcterms:W3CDTF">2022-01-11T18:05:19Z</dcterms:created>
  <dcterms:modified xsi:type="dcterms:W3CDTF">2026-09-01T23:29:30Z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0x010100F649F0A6D857A34C88E4844C21EBEEB9</vt:lpwstr>
  </property>
  <property fmtid="{D5CDD505-2E9C-101B-9397-08002B2CF9AE}" pid="3" name="MediaServiceImageTags">
    <vt:lpwstr/>
  </property>
</Properties>
</file>